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BYTY\Orlí 6,Smetanova 30, Úvoz 118,Lidická 49, Orlí 22\na E_ZAK\"/>
    </mc:Choice>
  </mc:AlternateContent>
  <bookViews>
    <workbookView xWindow="630" yWindow="630" windowWidth="37095" windowHeight="19350"/>
  </bookViews>
  <sheets>
    <sheet name="Rekapitulace stavby" sheetId="1" r:id="rId1"/>
    <sheet name="01 - Architektonicko stav..." sheetId="2" r:id="rId2"/>
    <sheet name="02 - Elektroinstalace" sheetId="3" r:id="rId3"/>
    <sheet name="03 - Zdravotechnika" sheetId="4" r:id="rId4"/>
    <sheet name="04 - Ostatní náklady" sheetId="5" r:id="rId5"/>
    <sheet name="Pokyny pro vyplnění" sheetId="6" r:id="rId6"/>
  </sheets>
  <definedNames>
    <definedName name="_xlnm._FilterDatabase" localSheetId="1" hidden="1">'01 - Architektonicko stav...'!$C$98:$K$866</definedName>
    <definedName name="_xlnm._FilterDatabase" localSheetId="2" hidden="1">'02 - Elektroinstalace'!$C$97:$K$158</definedName>
    <definedName name="_xlnm._FilterDatabase" localSheetId="3" hidden="1">'03 - Zdravotechnika'!$C$84:$K$132</definedName>
    <definedName name="_xlnm._FilterDatabase" localSheetId="4" hidden="1">'04 - Ostatní náklady'!$C$79:$K$95</definedName>
    <definedName name="_xlnm.Print_Titles" localSheetId="1">'01 - Architektonicko stav...'!$98:$98</definedName>
    <definedName name="_xlnm.Print_Titles" localSheetId="2">'02 - Elektroinstalace'!$97:$97</definedName>
    <definedName name="_xlnm.Print_Titles" localSheetId="3">'03 - Zdravotechnika'!$84:$84</definedName>
    <definedName name="_xlnm.Print_Titles" localSheetId="4">'04 - Ostatní náklady'!$79:$79</definedName>
    <definedName name="_xlnm.Print_Titles" localSheetId="0">'Rekapitulace stavby'!$52:$52</definedName>
    <definedName name="_xlnm.Print_Area" localSheetId="1">'01 - Architektonicko stav...'!$C$4:$J$39,'01 - Architektonicko stav...'!$C$45:$J$80,'01 - Architektonicko stav...'!$C$86:$K$866</definedName>
    <definedName name="_xlnm.Print_Area" localSheetId="2">'02 - Elektroinstalace'!$C$4:$J$39,'02 - Elektroinstalace'!$C$45:$J$79,'02 - Elektroinstalace'!$C$85:$K$158</definedName>
    <definedName name="_xlnm.Print_Area" localSheetId="3">'03 - Zdravotechnika'!$C$4:$J$39,'03 - Zdravotechnika'!$C$45:$J$66,'03 - Zdravotechnika'!$C$72:$K$132</definedName>
    <definedName name="_xlnm.Print_Area" localSheetId="4">'04 - Ostatní náklady'!$C$4:$J$39,'04 - Ostatní náklady'!$C$45:$J$61,'04 - Ostatní náklady'!$C$67:$K$95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93" i="5"/>
  <c r="BH93" i="5"/>
  <c r="BG93" i="5"/>
  <c r="BE93" i="5"/>
  <c r="T93" i="5"/>
  <c r="R93" i="5"/>
  <c r="P93" i="5"/>
  <c r="BI89" i="5"/>
  <c r="BH89" i="5"/>
  <c r="BG89" i="5"/>
  <c r="BE89" i="5"/>
  <c r="T89" i="5"/>
  <c r="R89" i="5"/>
  <c r="P89" i="5"/>
  <c r="BI85" i="5"/>
  <c r="BH85" i="5"/>
  <c r="BG85" i="5"/>
  <c r="BE85" i="5"/>
  <c r="T85" i="5"/>
  <c r="R85" i="5"/>
  <c r="P85" i="5"/>
  <c r="BI82" i="5"/>
  <c r="BH82" i="5"/>
  <c r="BG82" i="5"/>
  <c r="BE82" i="5"/>
  <c r="T82" i="5"/>
  <c r="R82" i="5"/>
  <c r="P82" i="5"/>
  <c r="J76" i="5"/>
  <c r="F76" i="5"/>
  <c r="F74" i="5"/>
  <c r="E72" i="5"/>
  <c r="J54" i="5"/>
  <c r="F54" i="5"/>
  <c r="F52" i="5"/>
  <c r="E50" i="5"/>
  <c r="J24" i="5"/>
  <c r="E24" i="5"/>
  <c r="J77" i="5" s="1"/>
  <c r="J23" i="5"/>
  <c r="J18" i="5"/>
  <c r="E18" i="5"/>
  <c r="F77" i="5" s="1"/>
  <c r="J17" i="5"/>
  <c r="J12" i="5"/>
  <c r="J74" i="5" s="1"/>
  <c r="E7" i="5"/>
  <c r="E70" i="5" s="1"/>
  <c r="J37" i="4"/>
  <c r="J36" i="4"/>
  <c r="AY57" i="1" s="1"/>
  <c r="J35" i="4"/>
  <c r="AX57" i="1"/>
  <c r="BI132" i="4"/>
  <c r="BH132" i="4"/>
  <c r="BG132" i="4"/>
  <c r="BE132" i="4"/>
  <c r="T132" i="4"/>
  <c r="T131" i="4"/>
  <c r="R132" i="4"/>
  <c r="R131" i="4"/>
  <c r="P132" i="4"/>
  <c r="P131" i="4" s="1"/>
  <c r="BI130" i="4"/>
  <c r="BH130" i="4"/>
  <c r="BG130" i="4"/>
  <c r="BE130" i="4"/>
  <c r="T130" i="4"/>
  <c r="T129" i="4" s="1"/>
  <c r="R130" i="4"/>
  <c r="R129" i="4"/>
  <c r="P130" i="4"/>
  <c r="P129" i="4" s="1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6" i="4"/>
  <c r="BH116" i="4"/>
  <c r="BG116" i="4"/>
  <c r="BE116" i="4"/>
  <c r="T116" i="4"/>
  <c r="R116" i="4"/>
  <c r="P116" i="4"/>
  <c r="BI114" i="4"/>
  <c r="BH114" i="4"/>
  <c r="BG114" i="4"/>
  <c r="BE114" i="4"/>
  <c r="T114" i="4"/>
  <c r="R114" i="4"/>
  <c r="P114" i="4"/>
  <c r="BI113" i="4"/>
  <c r="BH113" i="4"/>
  <c r="BG113" i="4"/>
  <c r="BE113" i="4"/>
  <c r="T113" i="4"/>
  <c r="R113" i="4"/>
  <c r="P113" i="4"/>
  <c r="BI112" i="4"/>
  <c r="BH112" i="4"/>
  <c r="BG112" i="4"/>
  <c r="BE112" i="4"/>
  <c r="T112" i="4"/>
  <c r="R112" i="4"/>
  <c r="P112" i="4"/>
  <c r="BI111" i="4"/>
  <c r="BH111" i="4"/>
  <c r="BG111" i="4"/>
  <c r="BE111" i="4"/>
  <c r="T111" i="4"/>
  <c r="R111" i="4"/>
  <c r="P111" i="4"/>
  <c r="BI110" i="4"/>
  <c r="BH110" i="4"/>
  <c r="BG110" i="4"/>
  <c r="BE110" i="4"/>
  <c r="T110" i="4"/>
  <c r="R110" i="4"/>
  <c r="P110" i="4"/>
  <c r="BI107" i="4"/>
  <c r="BH107" i="4"/>
  <c r="BG107" i="4"/>
  <c r="BE107" i="4"/>
  <c r="T107" i="4"/>
  <c r="R107" i="4"/>
  <c r="P107" i="4"/>
  <c r="BI106" i="4"/>
  <c r="BH106" i="4"/>
  <c r="BG106" i="4"/>
  <c r="BE106" i="4"/>
  <c r="T106" i="4"/>
  <c r="R106" i="4"/>
  <c r="P106" i="4"/>
  <c r="BI105" i="4"/>
  <c r="BH105" i="4"/>
  <c r="BG105" i="4"/>
  <c r="BE105" i="4"/>
  <c r="T105" i="4"/>
  <c r="R105" i="4"/>
  <c r="P105" i="4"/>
  <c r="BI104" i="4"/>
  <c r="BH104" i="4"/>
  <c r="BG104" i="4"/>
  <c r="BE104" i="4"/>
  <c r="T104" i="4"/>
  <c r="R104" i="4"/>
  <c r="P104" i="4"/>
  <c r="BI103" i="4"/>
  <c r="BH103" i="4"/>
  <c r="BG103" i="4"/>
  <c r="BE103" i="4"/>
  <c r="T103" i="4"/>
  <c r="R103" i="4"/>
  <c r="P103" i="4"/>
  <c r="BI102" i="4"/>
  <c r="BH102" i="4"/>
  <c r="BG102" i="4"/>
  <c r="BE102" i="4"/>
  <c r="T102" i="4"/>
  <c r="R102" i="4"/>
  <c r="P102" i="4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BI87" i="4"/>
  <c r="BH87" i="4"/>
  <c r="BG87" i="4"/>
  <c r="BE87" i="4"/>
  <c r="T87" i="4"/>
  <c r="R87" i="4"/>
  <c r="P87" i="4"/>
  <c r="F79" i="4"/>
  <c r="E77" i="4"/>
  <c r="F52" i="4"/>
  <c r="E50" i="4"/>
  <c r="J24" i="4"/>
  <c r="E24" i="4"/>
  <c r="J82" i="4" s="1"/>
  <c r="J23" i="4"/>
  <c r="J21" i="4"/>
  <c r="E21" i="4"/>
  <c r="J81" i="4" s="1"/>
  <c r="J20" i="4"/>
  <c r="J18" i="4"/>
  <c r="E18" i="4"/>
  <c r="F82" i="4"/>
  <c r="J17" i="4"/>
  <c r="J15" i="4"/>
  <c r="E15" i="4"/>
  <c r="F54" i="4" s="1"/>
  <c r="J14" i="4"/>
  <c r="J12" i="4"/>
  <c r="J79" i="4" s="1"/>
  <c r="E7" i="4"/>
  <c r="E48" i="4" s="1"/>
  <c r="J37" i="3"/>
  <c r="J36" i="3"/>
  <c r="AY56" i="1"/>
  <c r="J35" i="3"/>
  <c r="AX56" i="1" s="1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T153" i="3"/>
  <c r="R154" i="3"/>
  <c r="R153" i="3" s="1"/>
  <c r="P154" i="3"/>
  <c r="P153" i="3" s="1"/>
  <c r="BI152" i="3"/>
  <c r="BH152" i="3"/>
  <c r="BG152" i="3"/>
  <c r="BE152" i="3"/>
  <c r="T152" i="3"/>
  <c r="T151" i="3" s="1"/>
  <c r="R152" i="3"/>
  <c r="R151" i="3" s="1"/>
  <c r="P152" i="3"/>
  <c r="P151" i="3" s="1"/>
  <c r="BI150" i="3"/>
  <c r="BH150" i="3"/>
  <c r="BG150" i="3"/>
  <c r="BE150" i="3"/>
  <c r="T150" i="3"/>
  <c r="T149" i="3"/>
  <c r="R150" i="3"/>
  <c r="R149" i="3" s="1"/>
  <c r="P150" i="3"/>
  <c r="P149" i="3"/>
  <c r="BI148" i="3"/>
  <c r="BH148" i="3"/>
  <c r="BG148" i="3"/>
  <c r="BE148" i="3"/>
  <c r="T148" i="3"/>
  <c r="T147" i="3" s="1"/>
  <c r="R148" i="3"/>
  <c r="R147" i="3"/>
  <c r="P148" i="3"/>
  <c r="P147" i="3" s="1"/>
  <c r="BI146" i="3"/>
  <c r="BH146" i="3"/>
  <c r="BG146" i="3"/>
  <c r="BE146" i="3"/>
  <c r="T146" i="3"/>
  <c r="T145" i="3" s="1"/>
  <c r="R146" i="3"/>
  <c r="R145" i="3"/>
  <c r="P146" i="3"/>
  <c r="P145" i="3" s="1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T136" i="3" s="1"/>
  <c r="R137" i="3"/>
  <c r="R136" i="3" s="1"/>
  <c r="P137" i="3"/>
  <c r="P136" i="3"/>
  <c r="BI135" i="3"/>
  <c r="BH135" i="3"/>
  <c r="BG135" i="3"/>
  <c r="BE135" i="3"/>
  <c r="T135" i="3"/>
  <c r="T134" i="3"/>
  <c r="R135" i="3"/>
  <c r="R134" i="3"/>
  <c r="P135" i="3"/>
  <c r="P134" i="3" s="1"/>
  <c r="BI133" i="3"/>
  <c r="BH133" i="3"/>
  <c r="BG133" i="3"/>
  <c r="BE133" i="3"/>
  <c r="T133" i="3"/>
  <c r="T132" i="3" s="1"/>
  <c r="R133" i="3"/>
  <c r="R132" i="3"/>
  <c r="P133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T119" i="3" s="1"/>
  <c r="R120" i="3"/>
  <c r="R119" i="3" s="1"/>
  <c r="P120" i="3"/>
  <c r="P119" i="3" s="1"/>
  <c r="BI118" i="3"/>
  <c r="BH118" i="3"/>
  <c r="BG118" i="3"/>
  <c r="BE118" i="3"/>
  <c r="T118" i="3"/>
  <c r="T117" i="3"/>
  <c r="R118" i="3"/>
  <c r="R117" i="3"/>
  <c r="P118" i="3"/>
  <c r="P117" i="3" s="1"/>
  <c r="BI116" i="3"/>
  <c r="BH116" i="3"/>
  <c r="BG116" i="3"/>
  <c r="BE116" i="3"/>
  <c r="T116" i="3"/>
  <c r="T115" i="3" s="1"/>
  <c r="R116" i="3"/>
  <c r="R115" i="3"/>
  <c r="P116" i="3"/>
  <c r="P115" i="3" s="1"/>
  <c r="BI114" i="3"/>
  <c r="BH114" i="3"/>
  <c r="BG114" i="3"/>
  <c r="BE114" i="3"/>
  <c r="T114" i="3"/>
  <c r="T113" i="3"/>
  <c r="R114" i="3"/>
  <c r="R113" i="3" s="1"/>
  <c r="P114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F92" i="3"/>
  <c r="E90" i="3"/>
  <c r="F52" i="3"/>
  <c r="E50" i="3"/>
  <c r="J24" i="3"/>
  <c r="E24" i="3"/>
  <c r="J55" i="3" s="1"/>
  <c r="J23" i="3"/>
  <c r="J21" i="3"/>
  <c r="E21" i="3"/>
  <c r="J94" i="3" s="1"/>
  <c r="J20" i="3"/>
  <c r="J18" i="3"/>
  <c r="E18" i="3"/>
  <c r="F95" i="3" s="1"/>
  <c r="J17" i="3"/>
  <c r="J15" i="3"/>
  <c r="E15" i="3"/>
  <c r="F94" i="3" s="1"/>
  <c r="J14" i="3"/>
  <c r="J12" i="3"/>
  <c r="J92" i="3" s="1"/>
  <c r="E7" i="3"/>
  <c r="E88" i="3" s="1"/>
  <c r="J37" i="2"/>
  <c r="J36" i="2"/>
  <c r="AY55" i="1" s="1"/>
  <c r="J35" i="2"/>
  <c r="AX55" i="1" s="1"/>
  <c r="BI848" i="2"/>
  <c r="BH848" i="2"/>
  <c r="BG848" i="2"/>
  <c r="BE848" i="2"/>
  <c r="T848" i="2"/>
  <c r="R848" i="2"/>
  <c r="P848" i="2"/>
  <c r="BI833" i="2"/>
  <c r="BH833" i="2"/>
  <c r="BG833" i="2"/>
  <c r="BE833" i="2"/>
  <c r="T833" i="2"/>
  <c r="R833" i="2"/>
  <c r="P833" i="2"/>
  <c r="BI828" i="2"/>
  <c r="BH828" i="2"/>
  <c r="BG828" i="2"/>
  <c r="BE828" i="2"/>
  <c r="T828" i="2"/>
  <c r="R828" i="2"/>
  <c r="P828" i="2"/>
  <c r="BI823" i="2"/>
  <c r="BH823" i="2"/>
  <c r="BG823" i="2"/>
  <c r="BE823" i="2"/>
  <c r="T823" i="2"/>
  <c r="R823" i="2"/>
  <c r="P823" i="2"/>
  <c r="BI810" i="2"/>
  <c r="BH810" i="2"/>
  <c r="BG810" i="2"/>
  <c r="BE810" i="2"/>
  <c r="T810" i="2"/>
  <c r="R810" i="2"/>
  <c r="P810" i="2"/>
  <c r="BI805" i="2"/>
  <c r="BH805" i="2"/>
  <c r="BG805" i="2"/>
  <c r="BE805" i="2"/>
  <c r="T805" i="2"/>
  <c r="R805" i="2"/>
  <c r="P805" i="2"/>
  <c r="BI801" i="2"/>
  <c r="BH801" i="2"/>
  <c r="BG801" i="2"/>
  <c r="BE801" i="2"/>
  <c r="T801" i="2"/>
  <c r="R801" i="2"/>
  <c r="P801" i="2"/>
  <c r="BI797" i="2"/>
  <c r="BH797" i="2"/>
  <c r="BG797" i="2"/>
  <c r="BE797" i="2"/>
  <c r="T797" i="2"/>
  <c r="R797" i="2"/>
  <c r="P797" i="2"/>
  <c r="BI793" i="2"/>
  <c r="BH793" i="2"/>
  <c r="BG793" i="2"/>
  <c r="BE793" i="2"/>
  <c r="T793" i="2"/>
  <c r="R793" i="2"/>
  <c r="P793" i="2"/>
  <c r="BI789" i="2"/>
  <c r="BH789" i="2"/>
  <c r="BG789" i="2"/>
  <c r="BE789" i="2"/>
  <c r="T789" i="2"/>
  <c r="R789" i="2"/>
  <c r="P789" i="2"/>
  <c r="BI785" i="2"/>
  <c r="BH785" i="2"/>
  <c r="BG785" i="2"/>
  <c r="BE785" i="2"/>
  <c r="T785" i="2"/>
  <c r="R785" i="2"/>
  <c r="P785" i="2"/>
  <c r="BI780" i="2"/>
  <c r="BH780" i="2"/>
  <c r="BG780" i="2"/>
  <c r="BE780" i="2"/>
  <c r="T780" i="2"/>
  <c r="R780" i="2"/>
  <c r="P780" i="2"/>
  <c r="BI775" i="2"/>
  <c r="BH775" i="2"/>
  <c r="BG775" i="2"/>
  <c r="BE775" i="2"/>
  <c r="T775" i="2"/>
  <c r="R775" i="2"/>
  <c r="P775" i="2"/>
  <c r="BI770" i="2"/>
  <c r="BH770" i="2"/>
  <c r="BG770" i="2"/>
  <c r="BE770" i="2"/>
  <c r="T770" i="2"/>
  <c r="R770" i="2"/>
  <c r="P770" i="2"/>
  <c r="BI767" i="2"/>
  <c r="BH767" i="2"/>
  <c r="BG767" i="2"/>
  <c r="BE767" i="2"/>
  <c r="T767" i="2"/>
  <c r="R767" i="2"/>
  <c r="P767" i="2"/>
  <c r="BI761" i="2"/>
  <c r="BH761" i="2"/>
  <c r="BG761" i="2"/>
  <c r="BE761" i="2"/>
  <c r="T761" i="2"/>
  <c r="R761" i="2"/>
  <c r="P761" i="2"/>
  <c r="BI755" i="2"/>
  <c r="BH755" i="2"/>
  <c r="BG755" i="2"/>
  <c r="BE755" i="2"/>
  <c r="T755" i="2"/>
  <c r="R755" i="2"/>
  <c r="P755" i="2"/>
  <c r="BI748" i="2"/>
  <c r="BH748" i="2"/>
  <c r="BG748" i="2"/>
  <c r="BE748" i="2"/>
  <c r="T748" i="2"/>
  <c r="R748" i="2"/>
  <c r="P748" i="2"/>
  <c r="BI741" i="2"/>
  <c r="BH741" i="2"/>
  <c r="BG741" i="2"/>
  <c r="BE741" i="2"/>
  <c r="T741" i="2"/>
  <c r="R741" i="2"/>
  <c r="P741" i="2"/>
  <c r="BI734" i="2"/>
  <c r="BH734" i="2"/>
  <c r="BG734" i="2"/>
  <c r="BE734" i="2"/>
  <c r="T734" i="2"/>
  <c r="R734" i="2"/>
  <c r="P734" i="2"/>
  <c r="BI727" i="2"/>
  <c r="BH727" i="2"/>
  <c r="BG727" i="2"/>
  <c r="BE727" i="2"/>
  <c r="T727" i="2"/>
  <c r="R727" i="2"/>
  <c r="P727" i="2"/>
  <c r="BI724" i="2"/>
  <c r="BH724" i="2"/>
  <c r="BG724" i="2"/>
  <c r="BE724" i="2"/>
  <c r="T724" i="2"/>
  <c r="R724" i="2"/>
  <c r="P724" i="2"/>
  <c r="BI714" i="2"/>
  <c r="BH714" i="2"/>
  <c r="BG714" i="2"/>
  <c r="BE714" i="2"/>
  <c r="T714" i="2"/>
  <c r="R714" i="2"/>
  <c r="P714" i="2"/>
  <c r="BI704" i="2"/>
  <c r="BH704" i="2"/>
  <c r="BG704" i="2"/>
  <c r="BE704" i="2"/>
  <c r="T704" i="2"/>
  <c r="R704" i="2"/>
  <c r="P704" i="2"/>
  <c r="BI696" i="2"/>
  <c r="BH696" i="2"/>
  <c r="BG696" i="2"/>
  <c r="BE696" i="2"/>
  <c r="T696" i="2"/>
  <c r="R696" i="2"/>
  <c r="P696" i="2"/>
  <c r="BI688" i="2"/>
  <c r="BH688" i="2"/>
  <c r="BG688" i="2"/>
  <c r="BE688" i="2"/>
  <c r="T688" i="2"/>
  <c r="R688" i="2"/>
  <c r="P688" i="2"/>
  <c r="BI680" i="2"/>
  <c r="BH680" i="2"/>
  <c r="BG680" i="2"/>
  <c r="BE680" i="2"/>
  <c r="T680" i="2"/>
  <c r="R680" i="2"/>
  <c r="P680" i="2"/>
  <c r="BI672" i="2"/>
  <c r="BH672" i="2"/>
  <c r="BG672" i="2"/>
  <c r="BE672" i="2"/>
  <c r="T672" i="2"/>
  <c r="R672" i="2"/>
  <c r="P672" i="2"/>
  <c r="BI664" i="2"/>
  <c r="BH664" i="2"/>
  <c r="BG664" i="2"/>
  <c r="BE664" i="2"/>
  <c r="T664" i="2"/>
  <c r="R664" i="2"/>
  <c r="P664" i="2"/>
  <c r="BI656" i="2"/>
  <c r="BH656" i="2"/>
  <c r="BG656" i="2"/>
  <c r="BE656" i="2"/>
  <c r="T656" i="2"/>
  <c r="R656" i="2"/>
  <c r="P656" i="2"/>
  <c r="BI647" i="2"/>
  <c r="BH647" i="2"/>
  <c r="BG647" i="2"/>
  <c r="BE647" i="2"/>
  <c r="T647" i="2"/>
  <c r="T646" i="2" s="1"/>
  <c r="R647" i="2"/>
  <c r="R646" i="2"/>
  <c r="P647" i="2"/>
  <c r="P646" i="2"/>
  <c r="BI644" i="2"/>
  <c r="BH644" i="2"/>
  <c r="BG644" i="2"/>
  <c r="BE644" i="2"/>
  <c r="T644" i="2"/>
  <c r="R644" i="2"/>
  <c r="P644" i="2"/>
  <c r="BI638" i="2"/>
  <c r="BH638" i="2"/>
  <c r="BG638" i="2"/>
  <c r="BE638" i="2"/>
  <c r="T638" i="2"/>
  <c r="R638" i="2"/>
  <c r="P638" i="2"/>
  <c r="BI632" i="2"/>
  <c r="BH632" i="2"/>
  <c r="BG632" i="2"/>
  <c r="BE632" i="2"/>
  <c r="T632" i="2"/>
  <c r="R632" i="2"/>
  <c r="P632" i="2"/>
  <c r="BI626" i="2"/>
  <c r="BH626" i="2"/>
  <c r="BG626" i="2"/>
  <c r="BE626" i="2"/>
  <c r="T626" i="2"/>
  <c r="R626" i="2"/>
  <c r="P626" i="2"/>
  <c r="BI620" i="2"/>
  <c r="BH620" i="2"/>
  <c r="BG620" i="2"/>
  <c r="BE620" i="2"/>
  <c r="T620" i="2"/>
  <c r="R620" i="2"/>
  <c r="P620" i="2"/>
  <c r="BI614" i="2"/>
  <c r="BH614" i="2"/>
  <c r="BG614" i="2"/>
  <c r="BE614" i="2"/>
  <c r="T614" i="2"/>
  <c r="R614" i="2"/>
  <c r="P614" i="2"/>
  <c r="BI608" i="2"/>
  <c r="BH608" i="2"/>
  <c r="BG608" i="2"/>
  <c r="BE608" i="2"/>
  <c r="T608" i="2"/>
  <c r="R608" i="2"/>
  <c r="P608" i="2"/>
  <c r="BI602" i="2"/>
  <c r="BH602" i="2"/>
  <c r="BG602" i="2"/>
  <c r="BE602" i="2"/>
  <c r="T602" i="2"/>
  <c r="R602" i="2"/>
  <c r="P602" i="2"/>
  <c r="BI596" i="2"/>
  <c r="BH596" i="2"/>
  <c r="BG596" i="2"/>
  <c r="BE596" i="2"/>
  <c r="T596" i="2"/>
  <c r="R596" i="2"/>
  <c r="P596" i="2"/>
  <c r="BI590" i="2"/>
  <c r="BH590" i="2"/>
  <c r="BG590" i="2"/>
  <c r="BE590" i="2"/>
  <c r="T590" i="2"/>
  <c r="R590" i="2"/>
  <c r="P590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3" i="2"/>
  <c r="BH573" i="2"/>
  <c r="BG573" i="2"/>
  <c r="BE573" i="2"/>
  <c r="T573" i="2"/>
  <c r="R573" i="2"/>
  <c r="P573" i="2"/>
  <c r="BI568" i="2"/>
  <c r="BH568" i="2"/>
  <c r="BG568" i="2"/>
  <c r="BE568" i="2"/>
  <c r="T568" i="2"/>
  <c r="R568" i="2"/>
  <c r="P568" i="2"/>
  <c r="BI563" i="2"/>
  <c r="BH563" i="2"/>
  <c r="BG563" i="2"/>
  <c r="BE563" i="2"/>
  <c r="T563" i="2"/>
  <c r="R563" i="2"/>
  <c r="P563" i="2"/>
  <c r="BI558" i="2"/>
  <c r="BH558" i="2"/>
  <c r="BG558" i="2"/>
  <c r="BE558" i="2"/>
  <c r="T558" i="2"/>
  <c r="R558" i="2"/>
  <c r="P558" i="2"/>
  <c r="BI552" i="2"/>
  <c r="BH552" i="2"/>
  <c r="BG552" i="2"/>
  <c r="BE552" i="2"/>
  <c r="T552" i="2"/>
  <c r="R552" i="2"/>
  <c r="P552" i="2"/>
  <c r="BI547" i="2"/>
  <c r="BH547" i="2"/>
  <c r="BG547" i="2"/>
  <c r="BE547" i="2"/>
  <c r="T547" i="2"/>
  <c r="R547" i="2"/>
  <c r="P547" i="2"/>
  <c r="BI541" i="2"/>
  <c r="BH541" i="2"/>
  <c r="BG541" i="2"/>
  <c r="BE541" i="2"/>
  <c r="T541" i="2"/>
  <c r="R541" i="2"/>
  <c r="P541" i="2"/>
  <c r="BI536" i="2"/>
  <c r="BH536" i="2"/>
  <c r="BG536" i="2"/>
  <c r="BE536" i="2"/>
  <c r="T536" i="2"/>
  <c r="R536" i="2"/>
  <c r="P536" i="2"/>
  <c r="BI531" i="2"/>
  <c r="BH531" i="2"/>
  <c r="BG531" i="2"/>
  <c r="BE531" i="2"/>
  <c r="T531" i="2"/>
  <c r="R531" i="2"/>
  <c r="P531" i="2"/>
  <c r="BI526" i="2"/>
  <c r="BH526" i="2"/>
  <c r="BG526" i="2"/>
  <c r="BE526" i="2"/>
  <c r="T526" i="2"/>
  <c r="R526" i="2"/>
  <c r="P526" i="2"/>
  <c r="BI521" i="2"/>
  <c r="BH521" i="2"/>
  <c r="BG521" i="2"/>
  <c r="BE521" i="2"/>
  <c r="T521" i="2"/>
  <c r="R521" i="2"/>
  <c r="P521" i="2"/>
  <c r="BI515" i="2"/>
  <c r="BH515" i="2"/>
  <c r="BG515" i="2"/>
  <c r="BE515" i="2"/>
  <c r="T515" i="2"/>
  <c r="R515" i="2"/>
  <c r="P515" i="2"/>
  <c r="BI510" i="2"/>
  <c r="BH510" i="2"/>
  <c r="BG510" i="2"/>
  <c r="BE510" i="2"/>
  <c r="T510" i="2"/>
  <c r="R510" i="2"/>
  <c r="P510" i="2"/>
  <c r="BI504" i="2"/>
  <c r="BH504" i="2"/>
  <c r="BG504" i="2"/>
  <c r="BE504" i="2"/>
  <c r="T504" i="2"/>
  <c r="R504" i="2"/>
  <c r="P504" i="2"/>
  <c r="BI500" i="2"/>
  <c r="BH500" i="2"/>
  <c r="BG500" i="2"/>
  <c r="BE500" i="2"/>
  <c r="T500" i="2"/>
  <c r="R500" i="2"/>
  <c r="P500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4" i="2"/>
  <c r="BH484" i="2"/>
  <c r="BG484" i="2"/>
  <c r="BE484" i="2"/>
  <c r="T484" i="2"/>
  <c r="R484" i="2"/>
  <c r="P484" i="2"/>
  <c r="BI479" i="2"/>
  <c r="BH479" i="2"/>
  <c r="BG479" i="2"/>
  <c r="BE479" i="2"/>
  <c r="T479" i="2"/>
  <c r="R479" i="2"/>
  <c r="P479" i="2"/>
  <c r="BI473" i="2"/>
  <c r="BH473" i="2"/>
  <c r="BG473" i="2"/>
  <c r="BE473" i="2"/>
  <c r="T473" i="2"/>
  <c r="R473" i="2"/>
  <c r="P473" i="2"/>
  <c r="BI467" i="2"/>
  <c r="BH467" i="2"/>
  <c r="BG467" i="2"/>
  <c r="BE467" i="2"/>
  <c r="T467" i="2"/>
  <c r="R467" i="2"/>
  <c r="P467" i="2"/>
  <c r="BI464" i="2"/>
  <c r="BH464" i="2"/>
  <c r="BG464" i="2"/>
  <c r="BE464" i="2"/>
  <c r="T464" i="2"/>
  <c r="R464" i="2"/>
  <c r="P464" i="2"/>
  <c r="BI459" i="2"/>
  <c r="BH459" i="2"/>
  <c r="BG459" i="2"/>
  <c r="BE459" i="2"/>
  <c r="T459" i="2"/>
  <c r="R459" i="2"/>
  <c r="P459" i="2"/>
  <c r="BI453" i="2"/>
  <c r="BH453" i="2"/>
  <c r="BG453" i="2"/>
  <c r="BE453" i="2"/>
  <c r="T453" i="2"/>
  <c r="R453" i="2"/>
  <c r="P453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36" i="2"/>
  <c r="BH436" i="2"/>
  <c r="BG436" i="2"/>
  <c r="BE436" i="2"/>
  <c r="T436" i="2"/>
  <c r="R436" i="2"/>
  <c r="P436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19" i="2"/>
  <c r="BH419" i="2"/>
  <c r="BG419" i="2"/>
  <c r="BE419" i="2"/>
  <c r="T419" i="2"/>
  <c r="R419" i="2"/>
  <c r="P419" i="2"/>
  <c r="BI413" i="2"/>
  <c r="BH413" i="2"/>
  <c r="BG413" i="2"/>
  <c r="BE413" i="2"/>
  <c r="T413" i="2"/>
  <c r="R413" i="2"/>
  <c r="P413" i="2"/>
  <c r="BI410" i="2"/>
  <c r="BH410" i="2"/>
  <c r="BG410" i="2"/>
  <c r="BE410" i="2"/>
  <c r="T410" i="2"/>
  <c r="R410" i="2"/>
  <c r="P410" i="2"/>
  <c r="BI400" i="2"/>
  <c r="BH400" i="2"/>
  <c r="BG400" i="2"/>
  <c r="BE400" i="2"/>
  <c r="T400" i="2"/>
  <c r="R400" i="2"/>
  <c r="P400" i="2"/>
  <c r="BI390" i="2"/>
  <c r="BH390" i="2"/>
  <c r="BG390" i="2"/>
  <c r="BE390" i="2"/>
  <c r="T390" i="2"/>
  <c r="R390" i="2"/>
  <c r="P390" i="2"/>
  <c r="BI380" i="2"/>
  <c r="BH380" i="2"/>
  <c r="BG380" i="2"/>
  <c r="BE380" i="2"/>
  <c r="T380" i="2"/>
  <c r="R380" i="2"/>
  <c r="P380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4" i="2"/>
  <c r="BH364" i="2"/>
  <c r="BG364" i="2"/>
  <c r="BE364" i="2"/>
  <c r="T364" i="2"/>
  <c r="R364" i="2"/>
  <c r="P364" i="2"/>
  <c r="BI360" i="2"/>
  <c r="BH360" i="2"/>
  <c r="BG360" i="2"/>
  <c r="BE360" i="2"/>
  <c r="T360" i="2"/>
  <c r="R360" i="2"/>
  <c r="P360" i="2"/>
  <c r="BI355" i="2"/>
  <c r="BH355" i="2"/>
  <c r="BG355" i="2"/>
  <c r="BE355" i="2"/>
  <c r="T355" i="2"/>
  <c r="R355" i="2"/>
  <c r="P355" i="2"/>
  <c r="BI350" i="2"/>
  <c r="BH350" i="2"/>
  <c r="BG350" i="2"/>
  <c r="BE350" i="2"/>
  <c r="T350" i="2"/>
  <c r="R350" i="2"/>
  <c r="P350" i="2"/>
  <c r="BI343" i="2"/>
  <c r="BH343" i="2"/>
  <c r="BG343" i="2"/>
  <c r="BE343" i="2"/>
  <c r="T343" i="2"/>
  <c r="R343" i="2"/>
  <c r="P343" i="2"/>
  <c r="BI337" i="2"/>
  <c r="BH337" i="2"/>
  <c r="BG337" i="2"/>
  <c r="BE337" i="2"/>
  <c r="T337" i="2"/>
  <c r="R337" i="2"/>
  <c r="P337" i="2"/>
  <c r="BI331" i="2"/>
  <c r="BH331" i="2"/>
  <c r="BG331" i="2"/>
  <c r="BE331" i="2"/>
  <c r="T331" i="2"/>
  <c r="R331" i="2"/>
  <c r="P331" i="2"/>
  <c r="BI325" i="2"/>
  <c r="BH325" i="2"/>
  <c r="BG325" i="2"/>
  <c r="BE325" i="2"/>
  <c r="T325" i="2"/>
  <c r="R325" i="2"/>
  <c r="P325" i="2"/>
  <c r="BI318" i="2"/>
  <c r="BH318" i="2"/>
  <c r="BG318" i="2"/>
  <c r="BE318" i="2"/>
  <c r="T318" i="2"/>
  <c r="T317" i="2" s="1"/>
  <c r="R318" i="2"/>
  <c r="R317" i="2" s="1"/>
  <c r="P318" i="2"/>
  <c r="P317" i="2" s="1"/>
  <c r="BI314" i="2"/>
  <c r="BH314" i="2"/>
  <c r="BG314" i="2"/>
  <c r="BE314" i="2"/>
  <c r="T314" i="2"/>
  <c r="T313" i="2" s="1"/>
  <c r="R314" i="2"/>
  <c r="R313" i="2" s="1"/>
  <c r="P314" i="2"/>
  <c r="P313" i="2" s="1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295" i="2"/>
  <c r="BH295" i="2"/>
  <c r="BG295" i="2"/>
  <c r="BE295" i="2"/>
  <c r="T295" i="2"/>
  <c r="R295" i="2"/>
  <c r="P295" i="2"/>
  <c r="BI282" i="2"/>
  <c r="BH282" i="2"/>
  <c r="BG282" i="2"/>
  <c r="BE282" i="2"/>
  <c r="T282" i="2"/>
  <c r="R282" i="2"/>
  <c r="P282" i="2"/>
  <c r="BI269" i="2"/>
  <c r="BH269" i="2"/>
  <c r="BG269" i="2"/>
  <c r="BE269" i="2"/>
  <c r="T269" i="2"/>
  <c r="R269" i="2"/>
  <c r="P269" i="2"/>
  <c r="BI262" i="2"/>
  <c r="BH262" i="2"/>
  <c r="BG262" i="2"/>
  <c r="BE262" i="2"/>
  <c r="T262" i="2"/>
  <c r="R262" i="2"/>
  <c r="P262" i="2"/>
  <c r="BI257" i="2"/>
  <c r="BH257" i="2"/>
  <c r="BG257" i="2"/>
  <c r="BE257" i="2"/>
  <c r="T257" i="2"/>
  <c r="R257" i="2"/>
  <c r="P257" i="2"/>
  <c r="BI251" i="2"/>
  <c r="BH251" i="2"/>
  <c r="BG251" i="2"/>
  <c r="BE251" i="2"/>
  <c r="T251" i="2"/>
  <c r="R251" i="2"/>
  <c r="P251" i="2"/>
  <c r="BI245" i="2"/>
  <c r="BH245" i="2"/>
  <c r="BG245" i="2"/>
  <c r="BE245" i="2"/>
  <c r="T245" i="2"/>
  <c r="R245" i="2"/>
  <c r="P245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1" i="2"/>
  <c r="BH231" i="2"/>
  <c r="BG231" i="2"/>
  <c r="BE231" i="2"/>
  <c r="T231" i="2"/>
  <c r="R231" i="2"/>
  <c r="P231" i="2"/>
  <c r="BI226" i="2"/>
  <c r="BH226" i="2"/>
  <c r="BG226" i="2"/>
  <c r="BE226" i="2"/>
  <c r="T226" i="2"/>
  <c r="R226" i="2"/>
  <c r="P226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2" i="2"/>
  <c r="BH212" i="2"/>
  <c r="BG212" i="2"/>
  <c r="BE212" i="2"/>
  <c r="T212" i="2"/>
  <c r="R212" i="2"/>
  <c r="P212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193" i="2"/>
  <c r="BH193" i="2"/>
  <c r="BG193" i="2"/>
  <c r="BE193" i="2"/>
  <c r="T193" i="2"/>
  <c r="R193" i="2"/>
  <c r="P193" i="2"/>
  <c r="BI180" i="2"/>
  <c r="BH180" i="2"/>
  <c r="BG180" i="2"/>
  <c r="BE180" i="2"/>
  <c r="T180" i="2"/>
  <c r="R180" i="2"/>
  <c r="P180" i="2"/>
  <c r="BI166" i="2"/>
  <c r="BH166" i="2"/>
  <c r="BG166" i="2"/>
  <c r="BE166" i="2"/>
  <c r="T166" i="2"/>
  <c r="R166" i="2"/>
  <c r="P166" i="2"/>
  <c r="BI160" i="2"/>
  <c r="BH160" i="2"/>
  <c r="BG160" i="2"/>
  <c r="BE160" i="2"/>
  <c r="T160" i="2"/>
  <c r="R160" i="2"/>
  <c r="P160" i="2"/>
  <c r="BI145" i="2"/>
  <c r="BH145" i="2"/>
  <c r="BG145" i="2"/>
  <c r="BE145" i="2"/>
  <c r="T145" i="2"/>
  <c r="R145" i="2"/>
  <c r="P145" i="2"/>
  <c r="BI130" i="2"/>
  <c r="BH130" i="2"/>
  <c r="BG130" i="2"/>
  <c r="BE130" i="2"/>
  <c r="T130" i="2"/>
  <c r="R130" i="2"/>
  <c r="P130" i="2"/>
  <c r="BI125" i="2"/>
  <c r="BH125" i="2"/>
  <c r="BG125" i="2"/>
  <c r="BE125" i="2"/>
  <c r="T125" i="2"/>
  <c r="R125" i="2"/>
  <c r="P125" i="2"/>
  <c r="BI119" i="2"/>
  <c r="BH119" i="2"/>
  <c r="BG119" i="2"/>
  <c r="BE119" i="2"/>
  <c r="T119" i="2"/>
  <c r="R119" i="2"/>
  <c r="P119" i="2"/>
  <c r="BI113" i="2"/>
  <c r="BH113" i="2"/>
  <c r="BG113" i="2"/>
  <c r="BE113" i="2"/>
  <c r="T113" i="2"/>
  <c r="R113" i="2"/>
  <c r="P113" i="2"/>
  <c r="BI107" i="2"/>
  <c r="BH107" i="2"/>
  <c r="BG107" i="2"/>
  <c r="BE107" i="2"/>
  <c r="T107" i="2"/>
  <c r="R107" i="2"/>
  <c r="P107" i="2"/>
  <c r="BI102" i="2"/>
  <c r="BH102" i="2"/>
  <c r="BG102" i="2"/>
  <c r="BE102" i="2"/>
  <c r="T102" i="2"/>
  <c r="R102" i="2"/>
  <c r="P102" i="2"/>
  <c r="J95" i="2"/>
  <c r="F95" i="2"/>
  <c r="F93" i="2"/>
  <c r="E91" i="2"/>
  <c r="J54" i="2"/>
  <c r="F54" i="2"/>
  <c r="F52" i="2"/>
  <c r="E50" i="2"/>
  <c r="J24" i="2"/>
  <c r="E24" i="2"/>
  <c r="J96" i="2" s="1"/>
  <c r="J23" i="2"/>
  <c r="J18" i="2"/>
  <c r="E18" i="2"/>
  <c r="F55" i="2" s="1"/>
  <c r="J17" i="2"/>
  <c r="J12" i="2"/>
  <c r="J93" i="2" s="1"/>
  <c r="E7" i="2"/>
  <c r="E89" i="2" s="1"/>
  <c r="L50" i="1"/>
  <c r="AM50" i="1"/>
  <c r="AM49" i="1"/>
  <c r="L49" i="1"/>
  <c r="AM47" i="1"/>
  <c r="L47" i="1"/>
  <c r="L45" i="1"/>
  <c r="L44" i="1"/>
  <c r="J833" i="2"/>
  <c r="BK714" i="2"/>
  <c r="BK614" i="2"/>
  <c r="BK510" i="2"/>
  <c r="J467" i="2"/>
  <c r="J364" i="2"/>
  <c r="BK231" i="2"/>
  <c r="BK107" i="2"/>
  <c r="J780" i="2"/>
  <c r="J704" i="2"/>
  <c r="J647" i="2"/>
  <c r="J547" i="2"/>
  <c r="BK467" i="2"/>
  <c r="J410" i="2"/>
  <c r="J350" i="2"/>
  <c r="BK269" i="2"/>
  <c r="J217" i="2"/>
  <c r="J125" i="2"/>
  <c r="J761" i="2"/>
  <c r="BK688" i="2"/>
  <c r="J558" i="2"/>
  <c r="BK473" i="2"/>
  <c r="J373" i="2"/>
  <c r="J311" i="2"/>
  <c r="J238" i="2"/>
  <c r="J102" i="2"/>
  <c r="BK596" i="2"/>
  <c r="BK521" i="2"/>
  <c r="BK441" i="2"/>
  <c r="BK318" i="2"/>
  <c r="J221" i="2"/>
  <c r="BK150" i="3"/>
  <c r="BK124" i="3"/>
  <c r="BK152" i="3"/>
  <c r="J126" i="3"/>
  <c r="J133" i="3"/>
  <c r="BK111" i="3"/>
  <c r="J143" i="3"/>
  <c r="J114" i="3"/>
  <c r="J127" i="4"/>
  <c r="J110" i="4"/>
  <c r="BK90" i="4"/>
  <c r="BK114" i="4"/>
  <c r="J91" i="4"/>
  <c r="BK117" i="4"/>
  <c r="J88" i="4"/>
  <c r="J103" i="4"/>
  <c r="J89" i="5"/>
  <c r="J801" i="2"/>
  <c r="J727" i="2"/>
  <c r="J608" i="2"/>
  <c r="J526" i="2"/>
  <c r="J453" i="2"/>
  <c r="J355" i="2"/>
  <c r="J212" i="2"/>
  <c r="AS54" i="1"/>
  <c r="BK413" i="2"/>
  <c r="BK343" i="2"/>
  <c r="BK262" i="2"/>
  <c r="BK221" i="2"/>
  <c r="BK113" i="2"/>
  <c r="BK767" i="2"/>
  <c r="J664" i="2"/>
  <c r="J577" i="2"/>
  <c r="J510" i="2"/>
  <c r="J413" i="2"/>
  <c r="BK314" i="2"/>
  <c r="BK245" i="2"/>
  <c r="BK848" i="2"/>
  <c r="J644" i="2"/>
  <c r="J536" i="2"/>
  <c r="J473" i="2"/>
  <c r="BK369" i="2"/>
  <c r="J262" i="2"/>
  <c r="J152" i="3"/>
  <c r="BK126" i="3"/>
  <c r="BK156" i="3"/>
  <c r="J139" i="3"/>
  <c r="BK112" i="3"/>
  <c r="BK130" i="3"/>
  <c r="BK107" i="3"/>
  <c r="BK140" i="3"/>
  <c r="BK123" i="3"/>
  <c r="J128" i="4"/>
  <c r="J114" i="4"/>
  <c r="J95" i="4"/>
  <c r="BK128" i="4"/>
  <c r="BK102" i="4"/>
  <c r="BK93" i="4"/>
  <c r="J116" i="4"/>
  <c r="BK110" i="4"/>
  <c r="BK89" i="5"/>
  <c r="BK146" i="3"/>
  <c r="J137" i="3"/>
  <c r="J141" i="3"/>
  <c r="BK126" i="4"/>
  <c r="J132" i="4"/>
  <c r="J121" i="4"/>
  <c r="BK94" i="4"/>
  <c r="BK789" i="2"/>
  <c r="J734" i="2"/>
  <c r="BK644" i="2"/>
  <c r="J584" i="2"/>
  <c r="J447" i="2"/>
  <c r="BK410" i="2"/>
  <c r="J203" i="2"/>
  <c r="J119" i="2"/>
  <c r="J810" i="2"/>
  <c r="BK761" i="2"/>
  <c r="BK608" i="2"/>
  <c r="J521" i="2"/>
  <c r="BK447" i="2"/>
  <c r="J369" i="2"/>
  <c r="J305" i="2"/>
  <c r="BK241" i="2"/>
  <c r="J145" i="2"/>
  <c r="J785" i="2"/>
  <c r="BK734" i="2"/>
  <c r="BK590" i="2"/>
  <c r="BK526" i="2"/>
  <c r="BK419" i="2"/>
  <c r="BK325" i="2"/>
  <c r="J269" i="2"/>
  <c r="J107" i="2"/>
  <c r="J805" i="2"/>
  <c r="BK626" i="2"/>
  <c r="BK547" i="2"/>
  <c r="J464" i="2"/>
  <c r="BK350" i="2"/>
  <c r="BK307" i="2"/>
  <c r="J130" i="2"/>
  <c r="J140" i="3"/>
  <c r="BK103" i="3"/>
  <c r="BK135" i="3"/>
  <c r="BK109" i="3"/>
  <c r="J146" i="3"/>
  <c r="BK108" i="3"/>
  <c r="BK139" i="3"/>
  <c r="BK120" i="3"/>
  <c r="BK130" i="4"/>
  <c r="J113" i="4"/>
  <c r="J93" i="4"/>
  <c r="BK124" i="4"/>
  <c r="J97" i="4"/>
  <c r="BK123" i="4"/>
  <c r="BK104" i="4"/>
  <c r="J105" i="4"/>
  <c r="J82" i="5"/>
  <c r="BK828" i="2"/>
  <c r="J755" i="2"/>
  <c r="J656" i="2"/>
  <c r="J590" i="2"/>
  <c r="BK484" i="2"/>
  <c r="BK400" i="2"/>
  <c r="BK305" i="2"/>
  <c r="BK160" i="2"/>
  <c r="J748" i="2"/>
  <c r="J724" i="2"/>
  <c r="BK620" i="2"/>
  <c r="BK568" i="2"/>
  <c r="BK515" i="2"/>
  <c r="J441" i="2"/>
  <c r="BK377" i="2"/>
  <c r="J303" i="2"/>
  <c r="BK251" i="2"/>
  <c r="BK208" i="2"/>
  <c r="BK102" i="2"/>
  <c r="BK755" i="2"/>
  <c r="BK656" i="2"/>
  <c r="BK563" i="2"/>
  <c r="BK495" i="2"/>
  <c r="J377" i="2"/>
  <c r="BK303" i="2"/>
  <c r="J208" i="2"/>
  <c r="BK810" i="2"/>
  <c r="J672" i="2"/>
  <c r="BK577" i="2"/>
  <c r="BK504" i="2"/>
  <c r="J425" i="2"/>
  <c r="J314" i="2"/>
  <c r="BK193" i="2"/>
  <c r="J142" i="3"/>
  <c r="J116" i="3"/>
  <c r="BK141" i="3"/>
  <c r="J122" i="3"/>
  <c r="J156" i="3"/>
  <c r="J110" i="3"/>
  <c r="BK142" i="3"/>
  <c r="J111" i="3"/>
  <c r="J125" i="4"/>
  <c r="BK111" i="4"/>
  <c r="BK88" i="4"/>
  <c r="BK116" i="4"/>
  <c r="BK99" i="4"/>
  <c r="BK125" i="4"/>
  <c r="BK98" i="4"/>
  <c r="BK119" i="4"/>
  <c r="BK97" i="4"/>
  <c r="BK85" i="5"/>
  <c r="J103" i="3"/>
  <c r="J109" i="3"/>
  <c r="J118" i="3"/>
  <c r="J112" i="4"/>
  <c r="J120" i="4"/>
  <c r="J104" i="4"/>
  <c r="J770" i="2"/>
  <c r="BK696" i="2"/>
  <c r="J638" i="2"/>
  <c r="J552" i="2"/>
  <c r="J490" i="2"/>
  <c r="BK390" i="2"/>
  <c r="BK311" i="2"/>
  <c r="BK180" i="2"/>
  <c r="J797" i="2"/>
  <c r="J696" i="2"/>
  <c r="J581" i="2"/>
  <c r="J495" i="2"/>
  <c r="BK425" i="2"/>
  <c r="BK355" i="2"/>
  <c r="BK295" i="2"/>
  <c r="J231" i="2"/>
  <c r="BK823" i="2"/>
  <c r="J775" i="2"/>
  <c r="BK638" i="2"/>
  <c r="BK573" i="2"/>
  <c r="J500" i="2"/>
  <c r="BK380" i="2"/>
  <c r="J307" i="2"/>
  <c r="J193" i="2"/>
  <c r="J848" i="2"/>
  <c r="BK724" i="2"/>
  <c r="BK584" i="2"/>
  <c r="J515" i="2"/>
  <c r="J331" i="2"/>
  <c r="J251" i="2"/>
  <c r="J180" i="2"/>
  <c r="BK144" i="3"/>
  <c r="J112" i="3"/>
  <c r="BK143" i="3"/>
  <c r="J120" i="3"/>
  <c r="J101" i="3"/>
  <c r="BK114" i="3"/>
  <c r="BK148" i="3"/>
  <c r="J128" i="3"/>
  <c r="BK105" i="3"/>
  <c r="J117" i="4"/>
  <c r="BK100" i="4"/>
  <c r="J89" i="4"/>
  <c r="J94" i="4"/>
  <c r="J107" i="4"/>
  <c r="BK113" i="4"/>
  <c r="J87" i="4"/>
  <c r="BK93" i="5"/>
  <c r="BK793" i="2"/>
  <c r="BK704" i="2"/>
  <c r="BK632" i="2"/>
  <c r="BK581" i="2"/>
  <c r="J479" i="2"/>
  <c r="BK373" i="2"/>
  <c r="J226" i="2"/>
  <c r="BK770" i="2"/>
  <c r="J688" i="2"/>
  <c r="BK602" i="2"/>
  <c r="BK552" i="2"/>
  <c r="J484" i="2"/>
  <c r="J436" i="2"/>
  <c r="J360" i="2"/>
  <c r="BK282" i="2"/>
  <c r="BK238" i="2"/>
  <c r="BK130" i="2"/>
  <c r="BK780" i="2"/>
  <c r="J714" i="2"/>
  <c r="J632" i="2"/>
  <c r="BK541" i="2"/>
  <c r="J459" i="2"/>
  <c r="BK364" i="2"/>
  <c r="J295" i="2"/>
  <c r="BK166" i="2"/>
  <c r="BK833" i="2"/>
  <c r="J789" i="2"/>
  <c r="BK558" i="2"/>
  <c r="BK490" i="2"/>
  <c r="BK337" i="2"/>
  <c r="BK226" i="2"/>
  <c r="J160" i="2"/>
  <c r="BK137" i="3"/>
  <c r="J154" i="3"/>
  <c r="BK125" i="3"/>
  <c r="BK102" i="3"/>
  <c r="BK116" i="3"/>
  <c r="J144" i="3"/>
  <c r="J124" i="3"/>
  <c r="BK132" i="4"/>
  <c r="J119" i="4"/>
  <c r="J98" i="4"/>
  <c r="BK127" i="4"/>
  <c r="J101" i="4"/>
  <c r="BK87" i="4"/>
  <c r="J106" i="4"/>
  <c r="BK122" i="4"/>
  <c r="J90" i="4"/>
  <c r="J85" i="5"/>
  <c r="BK118" i="3"/>
  <c r="J150" i="3"/>
  <c r="BK104" i="3"/>
  <c r="J102" i="4"/>
  <c r="J111" i="4"/>
  <c r="J100" i="4"/>
  <c r="BK805" i="2"/>
  <c r="J767" i="2"/>
  <c r="BK664" i="2"/>
  <c r="J596" i="2"/>
  <c r="BK500" i="2"/>
  <c r="J419" i="2"/>
  <c r="BK217" i="2"/>
  <c r="J823" i="2"/>
  <c r="BK785" i="2"/>
  <c r="BK741" i="2"/>
  <c r="J680" i="2"/>
  <c r="J563" i="2"/>
  <c r="BK459" i="2"/>
  <c r="J380" i="2"/>
  <c r="BK331" i="2"/>
  <c r="BK257" i="2"/>
  <c r="BK203" i="2"/>
  <c r="J793" i="2"/>
  <c r="BK748" i="2"/>
  <c r="J626" i="2"/>
  <c r="BK536" i="2"/>
  <c r="BK436" i="2"/>
  <c r="BK360" i="2"/>
  <c r="J282" i="2"/>
  <c r="BK145" i="2"/>
  <c r="J828" i="2"/>
  <c r="BK647" i="2"/>
  <c r="J568" i="2"/>
  <c r="BK479" i="2"/>
  <c r="J400" i="2"/>
  <c r="J241" i="2"/>
  <c r="BK119" i="2"/>
  <c r="BK128" i="3"/>
  <c r="J102" i="3"/>
  <c r="J131" i="3"/>
  <c r="J104" i="3"/>
  <c r="J123" i="3"/>
  <c r="BK154" i="3"/>
  <c r="J130" i="3"/>
  <c r="J107" i="3"/>
  <c r="J124" i="4"/>
  <c r="BK107" i="4"/>
  <c r="J130" i="4"/>
  <c r="BK105" i="4"/>
  <c r="J126" i="4"/>
  <c r="BK120" i="4"/>
  <c r="J99" i="4"/>
  <c r="BK82" i="5"/>
  <c r="BK775" i="2"/>
  <c r="BK680" i="2"/>
  <c r="J602" i="2"/>
  <c r="J504" i="2"/>
  <c r="J431" i="2"/>
  <c r="J343" i="2"/>
  <c r="J113" i="2"/>
  <c r="BK727" i="2"/>
  <c r="BK672" i="2"/>
  <c r="J573" i="2"/>
  <c r="J541" i="2"/>
  <c r="BK464" i="2"/>
  <c r="J390" i="2"/>
  <c r="J318" i="2"/>
  <c r="J245" i="2"/>
  <c r="J166" i="2"/>
  <c r="BK797" i="2"/>
  <c r="J741" i="2"/>
  <c r="J614" i="2"/>
  <c r="BK531" i="2"/>
  <c r="BK431" i="2"/>
  <c r="J337" i="2"/>
  <c r="J257" i="2"/>
  <c r="BK125" i="2"/>
  <c r="BK801" i="2"/>
  <c r="J620" i="2"/>
  <c r="J531" i="2"/>
  <c r="BK453" i="2"/>
  <c r="J325" i="2"/>
  <c r="BK212" i="2"/>
  <c r="J148" i="3"/>
  <c r="J135" i="3"/>
  <c r="BK110" i="3"/>
  <c r="J129" i="3"/>
  <c r="J105" i="3"/>
  <c r="J125" i="3"/>
  <c r="BK101" i="3"/>
  <c r="BK131" i="3"/>
  <c r="J108" i="3"/>
  <c r="J123" i="4"/>
  <c r="BK106" i="4"/>
  <c r="BK91" i="4"/>
  <c r="BK103" i="4"/>
  <c r="BK95" i="4"/>
  <c r="BK121" i="4"/>
  <c r="BK89" i="4"/>
  <c r="BK101" i="4"/>
  <c r="J93" i="5"/>
  <c r="BK133" i="3"/>
  <c r="BK122" i="3"/>
  <c r="BK129" i="3"/>
  <c r="J122" i="4"/>
  <c r="J92" i="4"/>
  <c r="BK92" i="4"/>
  <c r="BK112" i="4"/>
  <c r="BK101" i="2" l="1"/>
  <c r="T129" i="2"/>
  <c r="T230" i="2"/>
  <c r="R302" i="2"/>
  <c r="P324" i="2"/>
  <c r="R349" i="2"/>
  <c r="R368" i="2"/>
  <c r="T368" i="2"/>
  <c r="T379" i="2"/>
  <c r="P412" i="2"/>
  <c r="P466" i="2"/>
  <c r="R583" i="2"/>
  <c r="T655" i="2"/>
  <c r="BK726" i="2"/>
  <c r="J726" i="2" s="1"/>
  <c r="J77" i="2" s="1"/>
  <c r="P769" i="2"/>
  <c r="P809" i="2"/>
  <c r="P100" i="3"/>
  <c r="T106" i="3"/>
  <c r="T121" i="3"/>
  <c r="BK127" i="3"/>
  <c r="J127" i="3" s="1"/>
  <c r="J68" i="3" s="1"/>
  <c r="R138" i="3"/>
  <c r="BK86" i="4"/>
  <c r="J86" i="4" s="1"/>
  <c r="J60" i="4" s="1"/>
  <c r="BK96" i="4"/>
  <c r="J96" i="4" s="1"/>
  <c r="J61" i="4" s="1"/>
  <c r="R96" i="4"/>
  <c r="T115" i="4"/>
  <c r="P118" i="4"/>
  <c r="T101" i="2"/>
  <c r="R129" i="2"/>
  <c r="R230" i="2"/>
  <c r="T302" i="2"/>
  <c r="T324" i="2"/>
  <c r="P349" i="2"/>
  <c r="P368" i="2"/>
  <c r="BK379" i="2"/>
  <c r="J379" i="2" s="1"/>
  <c r="J71" i="2" s="1"/>
  <c r="R379" i="2"/>
  <c r="R412" i="2"/>
  <c r="R466" i="2"/>
  <c r="P583" i="2"/>
  <c r="R655" i="2"/>
  <c r="R726" i="2"/>
  <c r="T769" i="2"/>
  <c r="BK809" i="2"/>
  <c r="J809" i="2" s="1"/>
  <c r="J79" i="2" s="1"/>
  <c r="BK100" i="3"/>
  <c r="J100" i="3"/>
  <c r="J61" i="3" s="1"/>
  <c r="BK106" i="3"/>
  <c r="J106" i="3" s="1"/>
  <c r="J62" i="3" s="1"/>
  <c r="R121" i="3"/>
  <c r="R127" i="3"/>
  <c r="T138" i="3"/>
  <c r="T96" i="4"/>
  <c r="BK115" i="4"/>
  <c r="J115" i="4" s="1"/>
  <c r="J62" i="4" s="1"/>
  <c r="BK118" i="4"/>
  <c r="J118" i="4" s="1"/>
  <c r="J63" i="4" s="1"/>
  <c r="BK81" i="5"/>
  <c r="J81" i="5"/>
  <c r="J60" i="5" s="1"/>
  <c r="P101" i="2"/>
  <c r="P129" i="2"/>
  <c r="P230" i="2"/>
  <c r="P302" i="2"/>
  <c r="R324" i="2"/>
  <c r="T349" i="2"/>
  <c r="T412" i="2"/>
  <c r="BK466" i="2"/>
  <c r="J466" i="2" s="1"/>
  <c r="J73" i="2" s="1"/>
  <c r="T583" i="2"/>
  <c r="P655" i="2"/>
  <c r="P726" i="2"/>
  <c r="BK769" i="2"/>
  <c r="J769" i="2" s="1"/>
  <c r="J78" i="2" s="1"/>
  <c r="R809" i="2"/>
  <c r="R100" i="3"/>
  <c r="R106" i="3"/>
  <c r="P121" i="3"/>
  <c r="T127" i="3"/>
  <c r="P138" i="3"/>
  <c r="P86" i="4"/>
  <c r="T86" i="4"/>
  <c r="R115" i="4"/>
  <c r="R118" i="4"/>
  <c r="R81" i="5"/>
  <c r="R80" i="5"/>
  <c r="R101" i="2"/>
  <c r="R100" i="2" s="1"/>
  <c r="BK129" i="2"/>
  <c r="J129" i="2" s="1"/>
  <c r="J62" i="2" s="1"/>
  <c r="BK230" i="2"/>
  <c r="J230" i="2" s="1"/>
  <c r="J63" i="2" s="1"/>
  <c r="BK302" i="2"/>
  <c r="J302" i="2" s="1"/>
  <c r="J64" i="2" s="1"/>
  <c r="BK324" i="2"/>
  <c r="J324" i="2" s="1"/>
  <c r="J68" i="2" s="1"/>
  <c r="BK349" i="2"/>
  <c r="J349" i="2" s="1"/>
  <c r="J69" i="2" s="1"/>
  <c r="BK368" i="2"/>
  <c r="J368" i="2"/>
  <c r="J70" i="2" s="1"/>
  <c r="P379" i="2"/>
  <c r="BK412" i="2"/>
  <c r="J412" i="2"/>
  <c r="J72" i="2"/>
  <c r="T466" i="2"/>
  <c r="BK583" i="2"/>
  <c r="J583" i="2" s="1"/>
  <c r="J74" i="2" s="1"/>
  <c r="BK655" i="2"/>
  <c r="J655" i="2" s="1"/>
  <c r="J76" i="2" s="1"/>
  <c r="T726" i="2"/>
  <c r="R769" i="2"/>
  <c r="T809" i="2"/>
  <c r="T100" i="3"/>
  <c r="T99" i="3" s="1"/>
  <c r="T98" i="3" s="1"/>
  <c r="P106" i="3"/>
  <c r="BK121" i="3"/>
  <c r="J121" i="3" s="1"/>
  <c r="J67" i="3" s="1"/>
  <c r="P127" i="3"/>
  <c r="BK138" i="3"/>
  <c r="J138" i="3" s="1"/>
  <c r="J72" i="3" s="1"/>
  <c r="R86" i="4"/>
  <c r="R85" i="4" s="1"/>
  <c r="P96" i="4"/>
  <c r="P115" i="4"/>
  <c r="T118" i="4"/>
  <c r="P81" i="5"/>
  <c r="P80" i="5" s="1"/>
  <c r="AU58" i="1" s="1"/>
  <c r="T81" i="5"/>
  <c r="T80" i="5"/>
  <c r="BK313" i="2"/>
  <c r="J313" i="2" s="1"/>
  <c r="J65" i="2" s="1"/>
  <c r="BK132" i="3"/>
  <c r="J132" i="3"/>
  <c r="J69" i="3" s="1"/>
  <c r="BK147" i="3"/>
  <c r="J147" i="3" s="1"/>
  <c r="J74" i="3" s="1"/>
  <c r="BK646" i="2"/>
  <c r="J646" i="2" s="1"/>
  <c r="J75" i="2" s="1"/>
  <c r="BK113" i="3"/>
  <c r="J113" i="3" s="1"/>
  <c r="J63" i="3" s="1"/>
  <c r="BK136" i="3"/>
  <c r="J136" i="3"/>
  <c r="J71" i="3" s="1"/>
  <c r="BK151" i="3"/>
  <c r="J151" i="3" s="1"/>
  <c r="J76" i="3" s="1"/>
  <c r="BK153" i="3"/>
  <c r="J153" i="3" s="1"/>
  <c r="J77" i="3" s="1"/>
  <c r="BK155" i="3"/>
  <c r="J155" i="3" s="1"/>
  <c r="J78" i="3" s="1"/>
  <c r="BK129" i="4"/>
  <c r="J129" i="4"/>
  <c r="J64" i="4" s="1"/>
  <c r="BK131" i="4"/>
  <c r="J131" i="4" s="1"/>
  <c r="J65" i="4" s="1"/>
  <c r="BK317" i="2"/>
  <c r="J317" i="2" s="1"/>
  <c r="J67" i="2" s="1"/>
  <c r="BK115" i="3"/>
  <c r="J115" i="3" s="1"/>
  <c r="J64" i="3" s="1"/>
  <c r="BK117" i="3"/>
  <c r="J117" i="3"/>
  <c r="J65" i="3" s="1"/>
  <c r="BK119" i="3"/>
  <c r="J119" i="3" s="1"/>
  <c r="J66" i="3" s="1"/>
  <c r="BK134" i="3"/>
  <c r="J134" i="3" s="1"/>
  <c r="J70" i="3" s="1"/>
  <c r="BK145" i="3"/>
  <c r="J145" i="3" s="1"/>
  <c r="J73" i="3" s="1"/>
  <c r="BK149" i="3"/>
  <c r="J149" i="3"/>
  <c r="J75" i="3" s="1"/>
  <c r="E48" i="5"/>
  <c r="J55" i="5"/>
  <c r="BF89" i="5"/>
  <c r="BF93" i="5"/>
  <c r="J52" i="5"/>
  <c r="BF82" i="5"/>
  <c r="BF85" i="5"/>
  <c r="F55" i="5"/>
  <c r="F55" i="4"/>
  <c r="E75" i="4"/>
  <c r="F81" i="4"/>
  <c r="BF89" i="4"/>
  <c r="BF95" i="4"/>
  <c r="BF99" i="4"/>
  <c r="BF103" i="4"/>
  <c r="BF104" i="4"/>
  <c r="BF107" i="4"/>
  <c r="BF111" i="4"/>
  <c r="BF117" i="4"/>
  <c r="BF120" i="4"/>
  <c r="BF121" i="4"/>
  <c r="J52" i="4"/>
  <c r="BF87" i="4"/>
  <c r="BF98" i="4"/>
  <c r="BF105" i="4"/>
  <c r="BF110" i="4"/>
  <c r="BF116" i="4"/>
  <c r="BF126" i="4"/>
  <c r="BF127" i="4"/>
  <c r="BF128" i="4"/>
  <c r="BF132" i="4"/>
  <c r="J55" i="4"/>
  <c r="BF90" i="4"/>
  <c r="BF93" i="4"/>
  <c r="BF94" i="4"/>
  <c r="BF100" i="4"/>
  <c r="BF106" i="4"/>
  <c r="BF114" i="4"/>
  <c r="BF119" i="4"/>
  <c r="BF122" i="4"/>
  <c r="BF123" i="4"/>
  <c r="BF124" i="4"/>
  <c r="BF125" i="4"/>
  <c r="J54" i="4"/>
  <c r="BF88" i="4"/>
  <c r="BF91" i="4"/>
  <c r="BF92" i="4"/>
  <c r="BF97" i="4"/>
  <c r="BF101" i="4"/>
  <c r="BF102" i="4"/>
  <c r="BF112" i="4"/>
  <c r="BF113" i="4"/>
  <c r="BF130" i="4"/>
  <c r="J101" i="2"/>
  <c r="J61" i="2" s="1"/>
  <c r="BF107" i="3"/>
  <c r="BF110" i="3"/>
  <c r="BF112" i="3"/>
  <c r="BF116" i="3"/>
  <c r="BF124" i="3"/>
  <c r="BF126" i="3"/>
  <c r="BF129" i="3"/>
  <c r="BF137" i="3"/>
  <c r="BF139" i="3"/>
  <c r="BF140" i="3"/>
  <c r="BF142" i="3"/>
  <c r="BF143" i="3"/>
  <c r="BF148" i="3"/>
  <c r="BF152" i="3"/>
  <c r="BF154" i="3"/>
  <c r="BF156" i="3"/>
  <c r="J52" i="3"/>
  <c r="F55" i="3"/>
  <c r="BF102" i="3"/>
  <c r="BF103" i="3"/>
  <c r="BF109" i="3"/>
  <c r="BF114" i="3"/>
  <c r="BF122" i="3"/>
  <c r="BF123" i="3"/>
  <c r="BF131" i="3"/>
  <c r="BF135" i="3"/>
  <c r="E48" i="3"/>
  <c r="F54" i="3"/>
  <c r="J54" i="3"/>
  <c r="J95" i="3"/>
  <c r="BF101" i="3"/>
  <c r="BF104" i="3"/>
  <c r="BF105" i="3"/>
  <c r="BF111" i="3"/>
  <c r="BF118" i="3"/>
  <c r="BF120" i="3"/>
  <c r="BF125" i="3"/>
  <c r="BF128" i="3"/>
  <c r="BF130" i="3"/>
  <c r="BF133" i="3"/>
  <c r="BF144" i="3"/>
  <c r="BF108" i="3"/>
  <c r="BF141" i="3"/>
  <c r="BF146" i="3"/>
  <c r="BF150" i="3"/>
  <c r="E48" i="2"/>
  <c r="F96" i="2"/>
  <c r="BF145" i="2"/>
  <c r="BF166" i="2"/>
  <c r="BF180" i="2"/>
  <c r="BF208" i="2"/>
  <c r="BF217" i="2"/>
  <c r="BF238" i="2"/>
  <c r="BF251" i="2"/>
  <c r="BF262" i="2"/>
  <c r="BF269" i="2"/>
  <c r="BF311" i="2"/>
  <c r="BF318" i="2"/>
  <c r="BF331" i="2"/>
  <c r="BF337" i="2"/>
  <c r="BF419" i="2"/>
  <c r="BF425" i="2"/>
  <c r="BF436" i="2"/>
  <c r="BF473" i="2"/>
  <c r="BF484" i="2"/>
  <c r="BF510" i="2"/>
  <c r="BF526" i="2"/>
  <c r="BF531" i="2"/>
  <c r="BF563" i="2"/>
  <c r="BF581" i="2"/>
  <c r="BF590" i="2"/>
  <c r="BF664" i="2"/>
  <c r="BF688" i="2"/>
  <c r="BF734" i="2"/>
  <c r="BF785" i="2"/>
  <c r="BF797" i="2"/>
  <c r="BF801" i="2"/>
  <c r="BF823" i="2"/>
  <c r="BF848" i="2"/>
  <c r="J52" i="2"/>
  <c r="BF102" i="2"/>
  <c r="BF203" i="2"/>
  <c r="BF231" i="2"/>
  <c r="BF241" i="2"/>
  <c r="BF257" i="2"/>
  <c r="BF282" i="2"/>
  <c r="BF305" i="2"/>
  <c r="BF307" i="2"/>
  <c r="BF360" i="2"/>
  <c r="BF373" i="2"/>
  <c r="BF410" i="2"/>
  <c r="BF413" i="2"/>
  <c r="BF431" i="2"/>
  <c r="BF464" i="2"/>
  <c r="BF495" i="2"/>
  <c r="BF552" i="2"/>
  <c r="BF573" i="2"/>
  <c r="BF608" i="2"/>
  <c r="BF620" i="2"/>
  <c r="BF626" i="2"/>
  <c r="BF632" i="2"/>
  <c r="BF656" i="2"/>
  <c r="BF755" i="2"/>
  <c r="BF767" i="2"/>
  <c r="BF775" i="2"/>
  <c r="BF780" i="2"/>
  <c r="BF793" i="2"/>
  <c r="BF805" i="2"/>
  <c r="BF810" i="2"/>
  <c r="BF119" i="2"/>
  <c r="BF125" i="2"/>
  <c r="BF130" i="2"/>
  <c r="BF160" i="2"/>
  <c r="BF212" i="2"/>
  <c r="BF226" i="2"/>
  <c r="BF245" i="2"/>
  <c r="BF295" i="2"/>
  <c r="BF303" i="2"/>
  <c r="BF314" i="2"/>
  <c r="BF325" i="2"/>
  <c r="BF343" i="2"/>
  <c r="BF350" i="2"/>
  <c r="BF355" i="2"/>
  <c r="BF364" i="2"/>
  <c r="BF400" i="2"/>
  <c r="BF441" i="2"/>
  <c r="BF453" i="2"/>
  <c r="BF459" i="2"/>
  <c r="BF467" i="2"/>
  <c r="BF479" i="2"/>
  <c r="BF490" i="2"/>
  <c r="BF515" i="2"/>
  <c r="BF536" i="2"/>
  <c r="BF558" i="2"/>
  <c r="BF568" i="2"/>
  <c r="BF577" i="2"/>
  <c r="BF602" i="2"/>
  <c r="BF614" i="2"/>
  <c r="BF638" i="2"/>
  <c r="BF644" i="2"/>
  <c r="BF672" i="2"/>
  <c r="BF680" i="2"/>
  <c r="BF696" i="2"/>
  <c r="BF714" i="2"/>
  <c r="BF741" i="2"/>
  <c r="BF748" i="2"/>
  <c r="BF828" i="2"/>
  <c r="J55" i="2"/>
  <c r="BF107" i="2"/>
  <c r="BF113" i="2"/>
  <c r="BF193" i="2"/>
  <c r="BF221" i="2"/>
  <c r="BF369" i="2"/>
  <c r="BF377" i="2"/>
  <c r="BF380" i="2"/>
  <c r="BF390" i="2"/>
  <c r="BF447" i="2"/>
  <c r="BF500" i="2"/>
  <c r="BF504" i="2"/>
  <c r="BF521" i="2"/>
  <c r="BF541" i="2"/>
  <c r="BF547" i="2"/>
  <c r="BF584" i="2"/>
  <c r="BF596" i="2"/>
  <c r="BF647" i="2"/>
  <c r="BF704" i="2"/>
  <c r="BF724" i="2"/>
  <c r="BF727" i="2"/>
  <c r="BF761" i="2"/>
  <c r="BF770" i="2"/>
  <c r="BF789" i="2"/>
  <c r="BF833" i="2"/>
  <c r="F33" i="3"/>
  <c r="AZ56" i="1" s="1"/>
  <c r="J33" i="3"/>
  <c r="AV56" i="1"/>
  <c r="F33" i="4"/>
  <c r="AZ57" i="1" s="1"/>
  <c r="F35" i="4"/>
  <c r="BB57" i="1" s="1"/>
  <c r="F37" i="5"/>
  <c r="BD58" i="1" s="1"/>
  <c r="F33" i="2"/>
  <c r="AZ55" i="1" s="1"/>
  <c r="F37" i="3"/>
  <c r="BD56" i="1" s="1"/>
  <c r="F36" i="3"/>
  <c r="BC56" i="1"/>
  <c r="J33" i="2"/>
  <c r="AV55" i="1" s="1"/>
  <c r="F36" i="4"/>
  <c r="BC57" i="1" s="1"/>
  <c r="F37" i="4"/>
  <c r="BD57" i="1" s="1"/>
  <c r="J33" i="5"/>
  <c r="AV58" i="1"/>
  <c r="F35" i="2"/>
  <c r="BB55" i="1" s="1"/>
  <c r="F35" i="5"/>
  <c r="BB58" i="1"/>
  <c r="F37" i="2"/>
  <c r="BD55" i="1" s="1"/>
  <c r="F36" i="2"/>
  <c r="BC55" i="1" s="1"/>
  <c r="J33" i="4"/>
  <c r="AV57" i="1"/>
  <c r="F36" i="5"/>
  <c r="BC58" i="1"/>
  <c r="F35" i="3"/>
  <c r="BB56" i="1" s="1"/>
  <c r="F33" i="5"/>
  <c r="AZ58" i="1"/>
  <c r="R316" i="2" l="1"/>
  <c r="R99" i="2" s="1"/>
  <c r="T316" i="2"/>
  <c r="P316" i="2"/>
  <c r="T85" i="4"/>
  <c r="T100" i="2"/>
  <c r="T99" i="2" s="1"/>
  <c r="P99" i="3"/>
  <c r="P98" i="3"/>
  <c r="AU56" i="1"/>
  <c r="R99" i="3"/>
  <c r="R98" i="3" s="1"/>
  <c r="P85" i="4"/>
  <c r="AU57" i="1" s="1"/>
  <c r="BK100" i="2"/>
  <c r="P100" i="2"/>
  <c r="P99" i="2" s="1"/>
  <c r="AU55" i="1" s="1"/>
  <c r="BK85" i="4"/>
  <c r="J85" i="4" s="1"/>
  <c r="J59" i="4" s="1"/>
  <c r="BK316" i="2"/>
  <c r="J316" i="2" s="1"/>
  <c r="J66" i="2" s="1"/>
  <c r="BK99" i="3"/>
  <c r="J99" i="3" s="1"/>
  <c r="J60" i="3" s="1"/>
  <c r="BK80" i="5"/>
  <c r="J80" i="5" s="1"/>
  <c r="J59" i="5" s="1"/>
  <c r="F34" i="5"/>
  <c r="BA58" i="1" s="1"/>
  <c r="J34" i="2"/>
  <c r="AW55" i="1" s="1"/>
  <c r="AT55" i="1" s="1"/>
  <c r="F34" i="3"/>
  <c r="BA56" i="1" s="1"/>
  <c r="J34" i="4"/>
  <c r="AW57" i="1"/>
  <c r="AT57" i="1" s="1"/>
  <c r="BB54" i="1"/>
  <c r="W31" i="1" s="1"/>
  <c r="BC54" i="1"/>
  <c r="AY54" i="1"/>
  <c r="AZ54" i="1"/>
  <c r="AV54" i="1"/>
  <c r="AK29" i="1"/>
  <c r="F34" i="2"/>
  <c r="BA55" i="1" s="1"/>
  <c r="F34" i="4"/>
  <c r="BA57" i="1" s="1"/>
  <c r="J34" i="3"/>
  <c r="AW56" i="1"/>
  <c r="AT56" i="1"/>
  <c r="J34" i="5"/>
  <c r="AW58" i="1"/>
  <c r="AT58" i="1"/>
  <c r="BD54" i="1"/>
  <c r="W33" i="1" s="1"/>
  <c r="BK99" i="2" l="1"/>
  <c r="J99" i="2"/>
  <c r="J59" i="2"/>
  <c r="BK98" i="3"/>
  <c r="J98" i="3"/>
  <c r="J59" i="3"/>
  <c r="J100" i="2"/>
  <c r="J60" i="2"/>
  <c r="J30" i="5"/>
  <c r="AG58" i="1"/>
  <c r="W29" i="1"/>
  <c r="AX54" i="1"/>
  <c r="AU54" i="1"/>
  <c r="J30" i="4"/>
  <c r="AG57" i="1" s="1"/>
  <c r="BA54" i="1"/>
  <c r="AW54" i="1" s="1"/>
  <c r="AK30" i="1" s="1"/>
  <c r="W32" i="1"/>
  <c r="J39" i="5" l="1"/>
  <c r="J39" i="4"/>
  <c r="AN57" i="1"/>
  <c r="AN58" i="1"/>
  <c r="J30" i="2"/>
  <c r="AG55" i="1" s="1"/>
  <c r="J30" i="3"/>
  <c r="AG56" i="1" s="1"/>
  <c r="AN56" i="1" s="1"/>
  <c r="AT54" i="1"/>
  <c r="W30" i="1"/>
  <c r="J39" i="3" l="1"/>
  <c r="J39" i="2"/>
  <c r="AN55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<sst xmlns="http://schemas.openxmlformats.org/spreadsheetml/2006/main" count="9876" uniqueCount="1294">
  <si>
    <t>Export Komplet</t>
  </si>
  <si>
    <t>VZ</t>
  </si>
  <si>
    <t>2.0</t>
  </si>
  <si>
    <t>ZAMOK</t>
  </si>
  <si>
    <t>False</t>
  </si>
  <si>
    <t>{e2987f7a-5f62-4b2a-a9a8-ef0f9709d8a3}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</si>
  <si>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</si>
  <si>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</si>
  <si>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</si>
  <si>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</si>
  <si>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</si>
  <si>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</si>
  <si>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</si>
  <si>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</si>
  <si>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N7182022c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</si>
  <si>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</si>
  <si>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</si>
  <si>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bytu Orlí 6, byt č.4</t>
  </si>
  <si>
    <t>KSO:</t>
  </si>
  <si>
    <t/>
  </si>
  <si>
    <t>CC-CZ:</t>
  </si>
  <si>
    <t>Místo:</t>
  </si>
  <si>
    <t xml:space="preserve"> </t>
  </si>
  <si>
    <t>Datum:</t>
  </si>
  <si>
    <t>25. 6. 2022</t>
  </si>
  <si>
    <t>Zadavatel:</t>
  </si>
  <si>
    <t>IČ:</t>
  </si>
  <si>
    <t>Statutární město Brno,Dominikánské náměstí 196/1</t>
  </si>
  <si>
    <t>DIČ:</t>
  </si>
  <si>
    <t>Uchazeč:</t>
  </si>
  <si>
    <t>Vyplň údaj</t>
  </si>
  <si>
    <t>Projektant:</t>
  </si>
  <si>
    <t>Architektura &amp; interier,Šimůnek &amp; partners, VM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</si>
  <si>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</si>
  <si>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</si>
  <si>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</si>
  <si>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</si>
  <si>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</si>
  <si>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</si>
  <si>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</si>
  <si>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</si>
  <si>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</si>
  <si>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</si>
  <si>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</si>
  <si>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</si>
  <si>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</si>
  <si>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</si>
  <si>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</si>
  <si>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</si>
  <si>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</si>
  <si>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</si>
  <si>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</si>
  <si>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</si>
  <si>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</si>
  <si>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</si>
  <si>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</si>
  <si>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</si>
  <si>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</si>
  <si>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</si>
  <si>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</si>
  <si>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</si>
  <si>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</si>
  <si>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</si>
  <si>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</si>
  <si>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</si>
  <si>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</si>
  <si>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</si>
  <si>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</si>
  <si>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</si>
  <si>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</si>
  <si>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</si>
  <si>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</si>
  <si>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</si>
  <si>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</si>
  <si>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</si>
  <si>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</si>
  <si>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</si>
  <si>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</si>
  <si>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</si>
  <si>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</si>
  <si>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{f32a1954-14e3-46c8-b0da-509e5de2f672}</t>
  </si>
  <si>
    <t>02</t>
  </si>
  <si>
    <t>Elektroinstalace</t>
  </si>
  <si>
    <t>{6c069086-6c8e-4c9b-b736-f34a6f847eae}</t>
  </si>
  <si>
    <t>03</t>
  </si>
  <si>
    <t>Zdravotechnika</t>
  </si>
  <si>
    <t>{ed465308-20f8-4902-bf4b-2d80f2ffe488}</t>
  </si>
  <si>
    <t>04</t>
  </si>
  <si>
    <t>Ostatní náklady</t>
  </si>
  <si>
    <t>{551efbb2-e89f-4849-8050-e78aa3e2ba90}</t>
  </si>
  <si>
    <t>KRYCÍ LIST SOUPISU PRACÍ</t>
  </si>
  <si>
    <t>Objekt:</t>
  </si>
  <si>
    <t>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</si>
  <si>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</si>
  <si>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</si>
  <si>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</si>
  <si>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</si>
  <si>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</si>
  <si>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</si>
  <si>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</si>
  <si>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</si>
  <si>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</si>
  <si>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</si>
  <si>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</si>
  <si>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</si>
  <si>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</si>
  <si>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</si>
  <si>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</si>
  <si>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</si>
  <si>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</si>
  <si>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</si>
  <si>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</si>
  <si>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</si>
  <si>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</si>
  <si>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</si>
  <si>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</si>
  <si>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</si>
  <si>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</si>
  <si>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</si>
  <si>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</si>
  <si>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</si>
  <si>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</si>
  <si>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</si>
  <si>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</si>
  <si>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</si>
  <si>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</si>
  <si>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</si>
  <si>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</si>
  <si>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</si>
  <si>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</si>
  <si>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</si>
  <si>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</si>
  <si>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</si>
  <si>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</si>
  <si>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</si>
  <si>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</si>
  <si>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317142442</t>
  </si>
  <si>
    <t>Překlady nenosné z pórobetonu osazené do tenkého maltového lože, výšky do 250 mm, šířky překladu 150 mm, délky překladu přes 1000 do 1250 mm</t>
  </si>
  <si>
    <t>kus</t>
  </si>
  <si>
    <t>CS ÚRS 2022 02</t>
  </si>
  <si>
    <t>4</t>
  </si>
  <si>
    <t>2</t>
  </si>
  <si>
    <t>639052071</t>
  </si>
  <si>
    <t>Online PSC</t>
  </si>
  <si>
    <t>https://podminky.urs.cz/item/CS_URS_2022_02/317142442</t>
  </si>
  <si>
    <t>VV</t>
  </si>
  <si>
    <t>nový stav</t>
  </si>
  <si>
    <t>Součet</t>
  </si>
  <si>
    <t>317944323</t>
  </si>
  <si>
    <t>Válcované nosníky dodatečně osazované do připravených otvorů bez zazdění hlav č. 14 až 22</t>
  </si>
  <si>
    <t>t</t>
  </si>
  <si>
    <t>1733957575</t>
  </si>
  <si>
    <t>https://podminky.urs.cz/item/CS_URS_2022_02/317944323</t>
  </si>
  <si>
    <t>IPN 160</t>
  </si>
  <si>
    <t>1,85*17,9/1000</t>
  </si>
  <si>
    <t>342272225</t>
  </si>
  <si>
    <t>Příčky z pórobetonových tvárnic hladkých na tenké maltové lože objemová hmotnost do 500 kg/m3, tloušťka příčky 100 mm</t>
  </si>
  <si>
    <t>m2</t>
  </si>
  <si>
    <t>-1207162595</t>
  </si>
  <si>
    <t>https://podminky.urs.cz/item/CS_URS_2022_02/342272225</t>
  </si>
  <si>
    <t>(2,05+0,5)*2,98</t>
  </si>
  <si>
    <t>-(0,7*1,97)</t>
  </si>
  <si>
    <t>342272245</t>
  </si>
  <si>
    <t>Příčky z pórobetonových tvárnic hladkých na tenké maltové lože objemová hmotnost do 500 kg/m3, tloušťka příčky 150 mm</t>
  </si>
  <si>
    <t>-1080395512</t>
  </si>
  <si>
    <t>https://podminky.urs.cz/item/CS_URS_2022_02/342272245</t>
  </si>
  <si>
    <t>3,05*2,98</t>
  </si>
  <si>
    <t>-(0,8*1,97)</t>
  </si>
  <si>
    <t>5</t>
  </si>
  <si>
    <t>342291121</t>
  </si>
  <si>
    <t>Ukotvení příček plochými kotvami, do konstrukce cihelné</t>
  </si>
  <si>
    <t>m</t>
  </si>
  <si>
    <t>-1957357973</t>
  </si>
  <si>
    <t>https://podminky.urs.cz/item/CS_URS_2022_02/342291121</t>
  </si>
  <si>
    <t>2,98*3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</si>
  <si>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</si>
  <si>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</si>
  <si>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</si>
  <si>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</si>
  <si>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160019902</t>
  </si>
  <si>
    <t>https://podminky.urs.cz/item/CS_URS_2022_02/612131121</t>
  </si>
  <si>
    <t>1.01 chodba</t>
  </si>
  <si>
    <t>(2,055+0,5)*2,98</t>
  </si>
  <si>
    <t>0,9*2,99</t>
  </si>
  <si>
    <t>1.02 pokoj</t>
  </si>
  <si>
    <t>1.03 koupelna</t>
  </si>
  <si>
    <t>(1,955+0,4+2)*2,98</t>
  </si>
  <si>
    <t>7</t>
  </si>
  <si>
    <t>612142001</t>
  </si>
  <si>
    <t>Potažení vnitřních ploch pletivem v ploše nebo pruzích, na plném podkladu sklovláknitým vtlačením do tmelu stěn</t>
  </si>
  <si>
    <t>-1483035198</t>
  </si>
  <si>
    <t>https://podminky.urs.cz/item/CS_URS_2022_02/612142001</t>
  </si>
  <si>
    <t>8</t>
  </si>
  <si>
    <t>612321111</t>
  </si>
  <si>
    <t>Omítka vápenocementová vnitřních ploch nanášená ručně jednovrstvá, tloušťky do 10 mm hrubá zatřená svislých konstrukcí stěn</t>
  </si>
  <si>
    <t>1856223455</t>
  </si>
  <si>
    <t>https://podminky.urs.cz/item/CS_URS_2022_02/612321111</t>
  </si>
  <si>
    <t>(2,65+1,2)*2,98</t>
  </si>
  <si>
    <t>9</t>
  </si>
  <si>
    <t>612321131</t>
  </si>
  <si>
    <t>Potažení vnitřních ploch vápenocementovým štukem tloušťky do 3 mm svislých konstrukcí stěn</t>
  </si>
  <si>
    <t>-861369198</t>
  </si>
  <si>
    <t>https://podminky.urs.cz/item/CS_URS_2022_02/612321131</t>
  </si>
  <si>
    <t>(1,955+2,65+1,2+2)*0,88</t>
  </si>
  <si>
    <t>10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</si>
  <si>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</si>
  <si>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</si>
  <si>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-1908345305</t>
  </si>
  <si>
    <t>https://podminky.urs.cz/item/CS_URS_2022_02/612325417</t>
  </si>
  <si>
    <t>(0,4+0,52+1,56+0,26+0,48+0,04+1,33+0,04+0,48+1,35+0,48+0,39+1,76+0,4)*2,98</t>
  </si>
  <si>
    <t>-(0,85*2,06)</t>
  </si>
  <si>
    <t>(4,75+0,52+4,72+0,19+0,19+0,14+0,13+2,54+0,13+0,1+0,39+0,26)*2,98</t>
  </si>
  <si>
    <t>-(2,54*1,75)</t>
  </si>
  <si>
    <t>chodba</t>
  </si>
  <si>
    <t>1,35*2,98</t>
  </si>
  <si>
    <t>11</t>
  </si>
  <si>
    <t>635211121</t>
  </si>
  <si>
    <t>Násyp lehký pod podlahy s udusáním a urovnáním povrchu z keramzitu</t>
  </si>
  <si>
    <t>m3</t>
  </si>
  <si>
    <t>-1464223141</t>
  </si>
  <si>
    <t>https://podminky.urs.cz/item/CS_URS_2022_02/635211121</t>
  </si>
  <si>
    <t>6,5*0,02</t>
  </si>
  <si>
    <t>17,6*0,02</t>
  </si>
  <si>
    <t>4,91*0,02</t>
  </si>
  <si>
    <t>12</t>
  </si>
  <si>
    <t>642944121</t>
  </si>
  <si>
    <t>Osazení ocelových dveřních zárubní lisovaných nebo z úhelníků dodatečně s vybetonováním prahu, plochy do 2,5 m2</t>
  </si>
  <si>
    <t>417852301</t>
  </si>
  <si>
    <t>https://podminky.urs.cz/item/CS_URS_2022_02/642944121</t>
  </si>
  <si>
    <t>13</t>
  </si>
  <si>
    <t>M</t>
  </si>
  <si>
    <t>55331487</t>
  </si>
  <si>
    <t>zárubeň jednokřídlá ocelová pro zdění tl stěny 110-150mm rozměru 800/1970, 2100mm</t>
  </si>
  <si>
    <t>1222383084</t>
  </si>
  <si>
    <t>14</t>
  </si>
  <si>
    <t>642945111</t>
  </si>
  <si>
    <t>Osazování ocelových zárubní protipožárních nebo protiplynových dveří do vynechaného otvoru, s obetonováním, dveří jednokřídlových do 2,5 m2</t>
  </si>
  <si>
    <t>-1586485137</t>
  </si>
  <si>
    <t>https://podminky.urs.cz/item/CS_URS_2022_02/642945111</t>
  </si>
  <si>
    <t>vstupní dveře</t>
  </si>
  <si>
    <t>55331563</t>
  </si>
  <si>
    <t>zárubeň jednokřídlá ocelová pro zdění s protipožární úpravou tl stěny 110-150mm rozměru 900/1970, 2100mm</t>
  </si>
  <si>
    <t>-1406445318</t>
  </si>
  <si>
    <t>16</t>
  </si>
  <si>
    <t>642946111</t>
  </si>
  <si>
    <t>Osazení stavebního pouzdra posuvných dveří do zděné příčky s jednou kapsou pro jedno dveřní křídlo průchozí šířky do 800 mm</t>
  </si>
  <si>
    <t>-1348083962</t>
  </si>
  <si>
    <t>https://podminky.urs.cz/item/CS_URS_2022_02/642946111</t>
  </si>
  <si>
    <t>17</t>
  </si>
  <si>
    <t>55331611</t>
  </si>
  <si>
    <t>pouzdro stavební posuvných dveří jednopouzdrové 700mm standardní rozměr</t>
  </si>
  <si>
    <t>-34732194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</si>
  <si>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</si>
  <si>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</si>
  <si>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</si>
  <si>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</si>
  <si>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-1221923271</t>
  </si>
  <si>
    <t>https://podminky.urs.cz/item/CS_URS_2022_02/949101111</t>
  </si>
  <si>
    <t>bourání</t>
  </si>
  <si>
    <t>6,95+19,04+3,32</t>
  </si>
  <si>
    <t>6,5+17,6+4,91</t>
  </si>
  <si>
    <t>19</t>
  </si>
  <si>
    <t>9529001</t>
  </si>
  <si>
    <t>Průběžné čištění bytu a společných prostor</t>
  </si>
  <si>
    <t>vlastní</t>
  </si>
  <si>
    <t>-1025067120</t>
  </si>
  <si>
    <t>(6,5+17,6+4,91)*30</t>
  </si>
  <si>
    <t>20</t>
  </si>
  <si>
    <t>952901111</t>
  </si>
  <si>
    <t>Vyčištění budov nebo objektů před předáním do užívání budov bytové nebo občanské výstavby, světlé výšky podlaží do 4 m</t>
  </si>
  <si>
    <t>934240710</t>
  </si>
  <si>
    <t>https://podminky.urs.cz/item/CS_URS_2022_02/952901111</t>
  </si>
  <si>
    <t>962031133</t>
  </si>
  <si>
    <t>Bourání příček z cihel, tvárnic nebo příčkovek z cihel pálených, plných nebo dutých na maltu vápennou nebo vápenocementovou, tl. do 150 mm</t>
  </si>
  <si>
    <t>1800515580</t>
  </si>
  <si>
    <t>https://podminky.urs.cz/item/CS_URS_2022_02/962031133</t>
  </si>
  <si>
    <t>stávající stav</t>
  </si>
  <si>
    <t>(3,05+1,54)*2,98</t>
  </si>
  <si>
    <t>-(0,6*2,08+0,86*2,08)</t>
  </si>
  <si>
    <t>22</t>
  </si>
  <si>
    <t>965045112</t>
  </si>
  <si>
    <t>Bourání potěrů tl. do 50 mm cementových nebo pískocementových, plochy do 4 m2</t>
  </si>
  <si>
    <t>1168667004</t>
  </si>
  <si>
    <t>https://podminky.urs.cz/item/CS_URS_2022_02/965045112</t>
  </si>
  <si>
    <t>bourací práce</t>
  </si>
  <si>
    <t>3,32</t>
  </si>
  <si>
    <t>23</t>
  </si>
  <si>
    <t>965081213</t>
  </si>
  <si>
    <t>Bourání podlah z dlaždic bez podkladního lože nebo mazaniny, s jakoukoliv výplní spár keramických nebo xylolitových tl. do 10 mm, plochy přes 1 m2</t>
  </si>
  <si>
    <t>1949903867</t>
  </si>
  <si>
    <t>https://podminky.urs.cz/item/CS_URS_2022_02/965081213</t>
  </si>
  <si>
    <t>24</t>
  </si>
  <si>
    <t>968072455</t>
  </si>
  <si>
    <t>Vybourání kovových rámů oken s křídly, dveřních zárubní, vrat, stěn, ostění nebo obkladů dveřních zárubní, plochy do 2 m2</t>
  </si>
  <si>
    <t>2017815173</t>
  </si>
  <si>
    <t>https://podminky.urs.cz/item/CS_URS_2022_02/968072455</t>
  </si>
  <si>
    <t>0,6*2,08</t>
  </si>
  <si>
    <t>0,86*2,08</t>
  </si>
  <si>
    <t>0,85*2,06</t>
  </si>
  <si>
    <t>25</t>
  </si>
  <si>
    <t>978013141</t>
  </si>
  <si>
    <t>Otlučení vápenných nebo vápenocementových omítek vnitřních ploch stěn s vyškrabáním spar, s očištěním zdiva, v rozsahu přes 10 do 30 %</t>
  </si>
  <si>
    <t>-1180965819</t>
  </si>
  <si>
    <t>https://podminky.urs.cz/item/CS_URS_2022_02/978013141</t>
  </si>
  <si>
    <t>26</t>
  </si>
  <si>
    <t>978013191</t>
  </si>
  <si>
    <t>Otlučení vápenných nebo vápenocementových omítek vnitřních ploch stěn s vyškrabáním spar, s očištěním zdiva, v rozsahu přes 50 do 100 %</t>
  </si>
  <si>
    <t>1542669993</t>
  </si>
  <si>
    <t>https://podminky.urs.cz/item/CS_URS_2022_02/978013191</t>
  </si>
  <si>
    <t>-(0,86*2,08+0,6*2,08)</t>
  </si>
  <si>
    <t>(1,54+1,5)*2,98</t>
  </si>
  <si>
    <t>-(0,86*2,08)</t>
  </si>
  <si>
    <t>(1,54+2,13)*2*1,66</t>
  </si>
  <si>
    <t>-(0,6*0,76)</t>
  </si>
  <si>
    <t>27</t>
  </si>
  <si>
    <t>978059541</t>
  </si>
  <si>
    <t>Odsekání obkladů stěn včetně otlučení podkladní omítky až na zdivo z obkládaček vnitřních, z jakýchkoliv materiálů, plochy přes 1 m2</t>
  </si>
  <si>
    <t>598496946</t>
  </si>
  <si>
    <t>https://podminky.urs.cz/item/CS_URS_2022_02/978059541</t>
  </si>
  <si>
    <t>(1,54+2,13)*2*1,32</t>
  </si>
  <si>
    <t>-(0,6*1,32)</t>
  </si>
  <si>
    <t>997</t>
  </si>
  <si>
    <t>Přesun sutě</t>
  </si>
  <si>
    <t>28</t>
  </si>
  <si>
    <t>997013211</t>
  </si>
  <si>
    <t>Vnitrostaveništní doprava suti a vybouraných hmot vodorovně do 50 m svisle ručně pro budovy a haly výšky do 6 m</t>
  </si>
  <si>
    <t>-1570368926</t>
  </si>
  <si>
    <t>https://podminky.urs.cz/item/CS_URS_2022_02/997013211</t>
  </si>
  <si>
    <t>29</t>
  </si>
  <si>
    <t>997013501</t>
  </si>
  <si>
    <t>Odvoz suti a vybouraných hmot na skládku nebo meziskládku se složením, na vzdálenost do 1 km</t>
  </si>
  <si>
    <t>-826740525</t>
  </si>
  <si>
    <t>https://podminky.urs.cz/item/CS_URS_2022_02/997013501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</si>
  <si>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</si>
  <si>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</si>
  <si>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</si>
  <si>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1020437930</t>
  </si>
  <si>
    <t>https://podminky.urs.cz/item/CS_URS_2022_02/997013509</t>
  </si>
  <si>
    <t>7,251*19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</si>
  <si>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</si>
  <si>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</si>
  <si>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</si>
  <si>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-732357466</t>
  </si>
  <si>
    <t>https://podminky.urs.cz/item/CS_URS_2022_02/997013631</t>
  </si>
  <si>
    <t>998</t>
  </si>
  <si>
    <t>Přesun hmot</t>
  </si>
  <si>
    <t>32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</si>
  <si>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</si>
  <si>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</si>
  <si>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759587675</t>
  </si>
  <si>
    <t>https://podminky.urs.cz/item/CS_URS_2022_02/998018001</t>
  </si>
  <si>
    <t>PSV</t>
  </si>
  <si>
    <t>Práce a dodávky PSV</t>
  </si>
  <si>
    <t>711</t>
  </si>
  <si>
    <t>Izolace proti vodě, vlhkosti a plynům</t>
  </si>
  <si>
    <t>33</t>
  </si>
  <si>
    <t>711131811</t>
  </si>
  <si>
    <t>Odstranění izolace proti zemní vlhkosti na ploše vodorovné V</t>
  </si>
  <si>
    <t>-277939381</t>
  </si>
  <si>
    <t>https://podminky.urs.cz/item/CS_URS_2022_02/711131811</t>
  </si>
  <si>
    <t>725</t>
  </si>
  <si>
    <t>Zdravotechnika - zařizovací předměty</t>
  </si>
  <si>
    <t>34</t>
  </si>
  <si>
    <t>725210821</t>
  </si>
  <si>
    <t>Demontáž umyvadel bez výtokových armatur umyvadel</t>
  </si>
  <si>
    <t>soubor</t>
  </si>
  <si>
    <t>2136055636</t>
  </si>
  <si>
    <t>https://podminky.urs.cz/item/CS_URS_2022_02/725210821</t>
  </si>
  <si>
    <t>35</t>
  </si>
  <si>
    <t>725220842</t>
  </si>
  <si>
    <t>Demontáž van ocelových volně stojících</t>
  </si>
  <si>
    <t>1306913435</t>
  </si>
  <si>
    <t>https://podminky.urs.cz/item/CS_URS_2022_02/725220842</t>
  </si>
  <si>
    <t>36</t>
  </si>
  <si>
    <t>725820801</t>
  </si>
  <si>
    <t>Demontáž baterií nástěnných do G 3/4</t>
  </si>
  <si>
    <t>-571743079</t>
  </si>
  <si>
    <t>https://podminky.urs.cz/item/CS_URS_2022_02/725820801</t>
  </si>
  <si>
    <t>1+1</t>
  </si>
  <si>
    <t>37</t>
  </si>
  <si>
    <t>725860811</t>
  </si>
  <si>
    <t>Demontáž zápachových uzávěrek pro zařizovací předměty jednoduchých</t>
  </si>
  <si>
    <t>-903272259</t>
  </si>
  <si>
    <t>https://podminky.urs.cz/item/CS_URS_2022_02/725860811</t>
  </si>
  <si>
    <t>735</t>
  </si>
  <si>
    <t>Ústřední vytápění - otopná tělesa</t>
  </si>
  <si>
    <t>38</t>
  </si>
  <si>
    <t>735000912</t>
  </si>
  <si>
    <t>Regulace otopného systému při opravách vyregulování dvojregulačních ventilů a kohoutů s termostatickým ovládáním</t>
  </si>
  <si>
    <t>1854077559</t>
  </si>
  <si>
    <t>https://podminky.urs.cz/item/CS_URS_2022_02/735000912</t>
  </si>
  <si>
    <t>39</t>
  </si>
  <si>
    <t>735110914</t>
  </si>
  <si>
    <t>Opravy otopných těles článkových litinových stažení otopného tělesa</t>
  </si>
  <si>
    <t>633464618</t>
  </si>
  <si>
    <t>https://podminky.urs.cz/item/CS_URS_2022_02/735110914</t>
  </si>
  <si>
    <t>40</t>
  </si>
  <si>
    <t>735191910</t>
  </si>
  <si>
    <t>Ostatní opravy otopných těles napuštění vody do otopného systému včetně potrubí (bez kotle a ohříváků) otopných těles</t>
  </si>
  <si>
    <t>1641737826</t>
  </si>
  <si>
    <t>https://podminky.urs.cz/item/CS_URS_2022_02/735191910</t>
  </si>
  <si>
    <t>41</t>
  </si>
  <si>
    <t>735192911</t>
  </si>
  <si>
    <t>Ostatní opravy otopných těles zpětná montáž otopných těles článkových litinových</t>
  </si>
  <si>
    <t>-1089655727</t>
  </si>
  <si>
    <t>https://podminky.urs.cz/item/CS_URS_2022_02/735192911</t>
  </si>
  <si>
    <t>751</t>
  </si>
  <si>
    <t>Vzduchotechnika</t>
  </si>
  <si>
    <t>42</t>
  </si>
  <si>
    <t>751537145</t>
  </si>
  <si>
    <t>Montáž potrubí ohebného kruhového izolovaného minerální vatou Al hadice (izolace tepelná i hluková), průměru do 100 mm</t>
  </si>
  <si>
    <t>-271575986</t>
  </si>
  <si>
    <t>https://podminky.urs.cz/item/CS_URS_2022_02/751537145</t>
  </si>
  <si>
    <t>1,5</t>
  </si>
  <si>
    <t>43</t>
  </si>
  <si>
    <t>42981010</t>
  </si>
  <si>
    <t>trouba spirálně vinutá Pz D 100mm, l=3000mm</t>
  </si>
  <si>
    <t>1212040289</t>
  </si>
  <si>
    <t>1,5*1,2 'Přepočtené koeficientem množství</t>
  </si>
  <si>
    <t>44</t>
  </si>
  <si>
    <t>998751101</t>
  </si>
  <si>
    <t>Přesun hmot pro vzduchotechniku stanovený z hmotnosti přesunovaného materiálu vodorovná dopravní vzdálenost do 100 m v objektech výšky do 12 m</t>
  </si>
  <si>
    <t>-1449700969</t>
  </si>
  <si>
    <t>https://podminky.urs.cz/item/CS_URS_2022_02/998751101</t>
  </si>
  <si>
    <t>762</t>
  </si>
  <si>
    <t>Konstrukce tesařské</t>
  </si>
  <si>
    <t>45</t>
  </si>
  <si>
    <t>762511296</t>
  </si>
  <si>
    <t>Podlahové konstrukce podkladové z dřevoštěpkových desek OSB dvouvrstvých šroubovaných na pero a drážku 2x18 mm</t>
  </si>
  <si>
    <t>1493061246</t>
  </si>
  <si>
    <t>https://podminky.urs.cz/item/CS_URS_2022_02/762511296</t>
  </si>
  <si>
    <t>6,5</t>
  </si>
  <si>
    <t>17,6</t>
  </si>
  <si>
    <t>4,91</t>
  </si>
  <si>
    <t>46</t>
  </si>
  <si>
    <t>762511867</t>
  </si>
  <si>
    <t>Demontáž podlahové konstrukce podkladové z dřevoštěpkových desek jednovrstvých šroubovaných na pero drážku, tloušťka desky přes 15 mm</t>
  </si>
  <si>
    <t>-2103893422</t>
  </si>
  <si>
    <t>https://podminky.urs.cz/item/CS_URS_2022_02/762511867</t>
  </si>
  <si>
    <t>6,95</t>
  </si>
  <si>
    <t>19,04</t>
  </si>
  <si>
    <t>47</t>
  </si>
  <si>
    <t>762595001</t>
  </si>
  <si>
    <t>Spojovací prostředky podlah a podkladových konstrukcí hřebíky, vruty</t>
  </si>
  <si>
    <t>-1870541057</t>
  </si>
  <si>
    <t>https://podminky.urs.cz/item/CS_URS_2022_02/762595001</t>
  </si>
  <si>
    <t>48</t>
  </si>
  <si>
    <t>998762101</t>
  </si>
  <si>
    <t>Přesun hmot pro konstrukce tesařské stanovený z hmotnosti přesunovaného materiálu vodorovná dopravní vzdálenost do 50 m v objektech výšky do 6 m</t>
  </si>
  <si>
    <t>1059465869</t>
  </si>
  <si>
    <t>https://podminky.urs.cz/item/CS_URS_2022_02/998762101</t>
  </si>
  <si>
    <t>763</t>
  </si>
  <si>
    <t>Konstrukce suché výstavby</t>
  </si>
  <si>
    <t>49</t>
  </si>
  <si>
    <t>763121424</t>
  </si>
  <si>
    <t>Stěna předsazená ze sádrokartonových desek s nosnou konstrukcí z ocelových profilů CW, UW jednoduše opláštěná deskou impregnovanou H2 tl. 12,5 mm bez izolace, EI 15, stěna tl. 87,5 mm, profil 75</t>
  </si>
  <si>
    <t>184261460</t>
  </si>
  <si>
    <t>https://podminky.urs.cz/item/CS_URS_2022_02/763121424</t>
  </si>
  <si>
    <t>(0,4+0,65)*2,98</t>
  </si>
  <si>
    <t>50</t>
  </si>
  <si>
    <t>763121714</t>
  </si>
  <si>
    <t>Stěna předsazená ze sádrokartonových desek ostatní konstrukce a práce na předsazených stěnách ze sádrokartonových desek základní penetrační nátěr</t>
  </si>
  <si>
    <t>-1765958937</t>
  </si>
  <si>
    <t>https://podminky.urs.cz/item/CS_URS_2022_02/763121714</t>
  </si>
  <si>
    <t>51</t>
  </si>
  <si>
    <t>763121761</t>
  </si>
  <si>
    <t>Stěna předsazená ze sádrokartonových desek Příplatek k cenám za rovinnost kvality speciální tmelení kvality Q3</t>
  </si>
  <si>
    <t>-1286565579</t>
  </si>
  <si>
    <t>https://podminky.urs.cz/item/CS_URS_2022_02/763121761</t>
  </si>
  <si>
    <t>52</t>
  </si>
  <si>
    <t>763131411</t>
  </si>
  <si>
    <t>Podhled ze sádrokartonových desek dvouvrstvá zavěšená spodní konstrukce z ocelových profilů CD, UD jednoduše opláštěná deskou standardní A, tl. 12,5 mm, bez izolace</t>
  </si>
  <si>
    <t>120622177</t>
  </si>
  <si>
    <t>https://podminky.urs.cz/item/CS_URS_2022_02/763131411</t>
  </si>
  <si>
    <t>6,5+17,6</t>
  </si>
  <si>
    <t>53</t>
  </si>
  <si>
    <t>763131451</t>
  </si>
  <si>
    <t>Podhled ze sádrokartonových desek dvouvrstvá zavěšená spodní konstrukce z ocelových profilů CD, UD jednoduše opláštěná deskou impregnovanou H2, tl. 12,5 mm, bez izolace</t>
  </si>
  <si>
    <t>-1865818808</t>
  </si>
  <si>
    <t>https://podminky.urs.cz/item/CS_URS_2022_02/763131451</t>
  </si>
  <si>
    <t>54</t>
  </si>
  <si>
    <t>763131714</t>
  </si>
  <si>
    <t>Podhled ze sádrokartonových desek ostatní práce a konstrukce na podhledech ze sádrokartonových desek základní penetrační nátěr</t>
  </si>
  <si>
    <t>-766782696</t>
  </si>
  <si>
    <t>https://podminky.urs.cz/item/CS_URS_2022_02/763131714</t>
  </si>
  <si>
    <t>55</t>
  </si>
  <si>
    <t>763131771</t>
  </si>
  <si>
    <t>Podhled ze sádrokartonových desek Příplatek k cenám za rovinnost kvality speciální tmelení kvality Q3</t>
  </si>
  <si>
    <t>1878098128</t>
  </si>
  <si>
    <t>https://podminky.urs.cz/item/CS_URS_2022_02/763131771</t>
  </si>
  <si>
    <t>56</t>
  </si>
  <si>
    <t>763172325</t>
  </si>
  <si>
    <t>Montáž dvířek pro konstrukce ze sádrokartonových desek revizních jednoplášťových pro příčky a předsazené stěny velikost (šxv) 600 x 600 mm</t>
  </si>
  <si>
    <t>1999335774</t>
  </si>
  <si>
    <t>https://podminky.urs.cz/item/CS_URS_2022_02/763172325</t>
  </si>
  <si>
    <t>57</t>
  </si>
  <si>
    <t>59030714</t>
  </si>
  <si>
    <t>dvířka revizní jednokřídlá s automatickým zámkem 600x600mm</t>
  </si>
  <si>
    <t>-751441357</t>
  </si>
  <si>
    <t>58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</si>
  <si>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</si>
  <si>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</si>
  <si>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-934577023</t>
  </si>
  <si>
    <t>https://podminky.urs.cz/item/CS_URS_2022_02/998763301</t>
  </si>
  <si>
    <t>766</t>
  </si>
  <si>
    <t>Konstrukce truhlářské</t>
  </si>
  <si>
    <t>59</t>
  </si>
  <si>
    <t>766 R01</t>
  </si>
  <si>
    <t>Oprava okna - kování, těsnění, vyčištění, seřízení, nový nátěr OS1 2540/1750</t>
  </si>
  <si>
    <t>-1651225731</t>
  </si>
  <si>
    <t>P</t>
  </si>
  <si>
    <t>Poznámka k položce:_x000D_
Repase okna - oprava kování, těsnění, seřízení, nový nátěr, uvedení do funkčního stavu /(případné odstranění nepůvodních součástí, přihoblování, obroušení, doplnění chybějících nebo poškozených částí, přetmelení.Výměna kování, zámku,klik a jiných původních částí, seřízení, přesklení).</t>
  </si>
  <si>
    <t>OS1</t>
  </si>
  <si>
    <t>2,54*1,75</t>
  </si>
  <si>
    <t>60</t>
  </si>
  <si>
    <t>766660001</t>
  </si>
  <si>
    <t>Montáž dveřních křídel dřevěných nebo plastových otevíravých do ocelové zárubně povrchově upravených jednokřídlových, šířky do 800 mm</t>
  </si>
  <si>
    <t>-1603266245</t>
  </si>
  <si>
    <t>https://podminky.urs.cz/item/CS_URS_2022_02/766660001</t>
  </si>
  <si>
    <t>T/3L</t>
  </si>
  <si>
    <t>61</t>
  </si>
  <si>
    <t>61162006</t>
  </si>
  <si>
    <t>dveře jednokřídlé dřevotřískové povrch dýhovaný prosklené 800x1970-2100mm dle výběru investora</t>
  </si>
  <si>
    <t>-1030816848</t>
  </si>
  <si>
    <t>62</t>
  </si>
  <si>
    <t>766660311</t>
  </si>
  <si>
    <t>Montáž dveřních křídel dřevěných nebo plastových posuvných dveří do pouzdra s jednou kapsou jednokřídlových, průchozí šířky do 800 mm</t>
  </si>
  <si>
    <t>-1490566296</t>
  </si>
  <si>
    <t>https://podminky.urs.cz/item/CS_URS_2022_02/766660311</t>
  </si>
  <si>
    <t>T/2</t>
  </si>
  <si>
    <t>63</t>
  </si>
  <si>
    <t>61162001</t>
  </si>
  <si>
    <t>dveře jednokřídlé dřevotřískové povrch dýhovaný plné 700x1970-2100mm dle výběru investora</t>
  </si>
  <si>
    <t>-1848518530</t>
  </si>
  <si>
    <t>64</t>
  </si>
  <si>
    <t>766660411</t>
  </si>
  <si>
    <t>Montáž dveřních křídel dřevěných nebo plastových vchodových dveří včetně rámu do zdiva jednokřídlových bez nadsvětlíku</t>
  </si>
  <si>
    <t>841767144</t>
  </si>
  <si>
    <t>https://podminky.urs.cz/item/CS_URS_2022_02/766660411</t>
  </si>
  <si>
    <t>65</t>
  </si>
  <si>
    <t>611701</t>
  </si>
  <si>
    <t>dveře jednokřídlé dřevotřískové s 2 x hliníkovým plechem a ocelovými pruty 800-900x1970mm bezpečnostní do bytu třídy RC3 protipožární EI30 EW30, klika koule</t>
  </si>
  <si>
    <t>-700205953</t>
  </si>
  <si>
    <t>66</t>
  </si>
  <si>
    <t>766660728</t>
  </si>
  <si>
    <t>Montáž dveřních doplňků dveřního kování interiérového zámku</t>
  </si>
  <si>
    <t>-689321884</t>
  </si>
  <si>
    <t>https://podminky.urs.cz/item/CS_URS_2022_02/766660728</t>
  </si>
  <si>
    <t>67</t>
  </si>
  <si>
    <t>54924002</t>
  </si>
  <si>
    <t>zámek zadlabací mezipokojový levý s dozickým klíčem rozteč 72x55mm</t>
  </si>
  <si>
    <t>1498357417</t>
  </si>
  <si>
    <t>68</t>
  </si>
  <si>
    <t>766660729</t>
  </si>
  <si>
    <t>Montáž dveřních doplňků dveřního kování interiérového štítku s klikou</t>
  </si>
  <si>
    <t>656130097</t>
  </si>
  <si>
    <t>https://podminky.urs.cz/item/CS_URS_2022_02/766660729</t>
  </si>
  <si>
    <t>69</t>
  </si>
  <si>
    <t>54914123</t>
  </si>
  <si>
    <t>kování rozetové klika/klika</t>
  </si>
  <si>
    <t>1990737608</t>
  </si>
  <si>
    <t>70</t>
  </si>
  <si>
    <t>54914127</t>
  </si>
  <si>
    <t>kování rozetové spodní pro dozický klíč</t>
  </si>
  <si>
    <t>1033947042</t>
  </si>
  <si>
    <t>71</t>
  </si>
  <si>
    <t>766601</t>
  </si>
  <si>
    <t>Montáž dveřních doplňků mušle posuvných dveří</t>
  </si>
  <si>
    <t>1053641505</t>
  </si>
  <si>
    <t>72</t>
  </si>
  <si>
    <t>549101</t>
  </si>
  <si>
    <t>kování dveří - mušle pro posuvné dveře zapuštěná broušená nerez</t>
  </si>
  <si>
    <t>154075597</t>
  </si>
  <si>
    <t>73</t>
  </si>
  <si>
    <t>766660739</t>
  </si>
  <si>
    <t>Montáž dveřních doplňků dveřního kování bezpečnostního dveřního kukátka</t>
  </si>
  <si>
    <t>950349096</t>
  </si>
  <si>
    <t>https://podminky.urs.cz/item/CS_URS_2022_02/766660739</t>
  </si>
  <si>
    <t>T/1P</t>
  </si>
  <si>
    <t>74</t>
  </si>
  <si>
    <t>54915552</t>
  </si>
  <si>
    <t>kukátko-průhledítko panoramatické chrom/mosaz se jmenovkou</t>
  </si>
  <si>
    <t>-1571356470</t>
  </si>
  <si>
    <t>75</t>
  </si>
  <si>
    <t>766682111</t>
  </si>
  <si>
    <t>Montáž zárubní dřevěných, plastových nebo z lamina obložkových, pro dveře jednokřídlové, tloušťky stěny do 170 mm</t>
  </si>
  <si>
    <t>980872847</t>
  </si>
  <si>
    <t>https://podminky.urs.cz/item/CS_URS_2022_02/766682111</t>
  </si>
  <si>
    <t>76</t>
  </si>
  <si>
    <t>61182345</t>
  </si>
  <si>
    <t>zárubeň jednokřídlá obložková na pozdro s fóliovým povrchem tl stěny 60-150mm rozměru 600-1100/1970, 2100mm</t>
  </si>
  <si>
    <t>222376479</t>
  </si>
  <si>
    <t>77</t>
  </si>
  <si>
    <t>766691914</t>
  </si>
  <si>
    <t>Ostatní práce vyvěšení nebo zavěšení křídel dřevěných dveřních, plochy do 2 m2</t>
  </si>
  <si>
    <t>45592500</t>
  </si>
  <si>
    <t>https://podminky.urs.cz/item/CS_URS_2022_02/766691914</t>
  </si>
  <si>
    <t>1+1+1</t>
  </si>
  <si>
    <t>78</t>
  </si>
  <si>
    <t>766695212</t>
  </si>
  <si>
    <t>Montáž ostatních truhlářských konstrukcí prahů dveří jednokřídlových, šířky do 100 mm</t>
  </si>
  <si>
    <t>-734458099</t>
  </si>
  <si>
    <t>https://podminky.urs.cz/item/CS_URS_2022_02/766695212</t>
  </si>
  <si>
    <t>79</t>
  </si>
  <si>
    <t>61187156</t>
  </si>
  <si>
    <t>práh dveřní dřevěný dubový tl 20mm dl 820mm š 100mm</t>
  </si>
  <si>
    <t>-1357097336</t>
  </si>
  <si>
    <t>80</t>
  </si>
  <si>
    <t>61187176</t>
  </si>
  <si>
    <t>práh dveřní dřevěný dubový tl 20mm dl 920mm š 100mm</t>
  </si>
  <si>
    <t>1219856718</t>
  </si>
  <si>
    <t>81</t>
  </si>
  <si>
    <t>998766101</t>
  </si>
  <si>
    <t>Přesun hmot pro konstrukce truhlářské stanovený z hmotnosti přesunovaného materiálu vodorovná dopravní vzdálenost do 50 m v objektech výšky do 6 m</t>
  </si>
  <si>
    <t>-431956054</t>
  </si>
  <si>
    <t>https://podminky.urs.cz/item/CS_URS_2022_02/998766101</t>
  </si>
  <si>
    <t>771</t>
  </si>
  <si>
    <t>Podlahy z dlaždic</t>
  </si>
  <si>
    <t>82</t>
  </si>
  <si>
    <t>771121015</t>
  </si>
  <si>
    <t>Příprava podkladu před provedením dlažby nátěr kontaktní pro nesavé podklady na podlahu</t>
  </si>
  <si>
    <t>-783728193</t>
  </si>
  <si>
    <t>https://podminky.urs.cz/item/CS_URS_2022_02/771121015</t>
  </si>
  <si>
    <t>83</t>
  </si>
  <si>
    <t>771151024</t>
  </si>
  <si>
    <t>Příprava podkladu před provedením dlažby samonivelační stěrka min.pevnosti 30 MPa, tloušťky přes 8 do 10 mm</t>
  </si>
  <si>
    <t>163115416</t>
  </si>
  <si>
    <t>https://podminky.urs.cz/item/CS_URS_2022_02/771151024</t>
  </si>
  <si>
    <t>84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</si>
  <si>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</si>
  <si>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</si>
  <si>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-609175617</t>
  </si>
  <si>
    <t>https://podminky.urs.cz/item/CS_URS_2022_02/771574266</t>
  </si>
  <si>
    <t>85</t>
  </si>
  <si>
    <t>59761406</t>
  </si>
  <si>
    <t>dlažba keramická slinutá protiskluzná do interiéru i exteriéru pro vysoké mechanické namáhání přes 22 do 25ks/m2</t>
  </si>
  <si>
    <t>-334671405</t>
  </si>
  <si>
    <t>4,91*1,1 'Přepočtené koeficientem množství</t>
  </si>
  <si>
    <t>86</t>
  </si>
  <si>
    <t>771577111</t>
  </si>
  <si>
    <t>Montáž podlah z dlaždic keramických lepených flexibilním lepidlem Příplatek k cenám za plochu do 5 m2 jednotlivě</t>
  </si>
  <si>
    <t>-1056407029</t>
  </si>
  <si>
    <t>https://podminky.urs.cz/item/CS_URS_2022_02/771577111</t>
  </si>
  <si>
    <t>87</t>
  </si>
  <si>
    <t>771591207</t>
  </si>
  <si>
    <t>Izolace podlahy pod dlažbu montáž izolace nátěrem nebo stěrkou ve dvou vrstvách</t>
  </si>
  <si>
    <t>401620621</t>
  </si>
  <si>
    <t>https://podminky.urs.cz/item/CS_URS_2022_02/771591207</t>
  </si>
  <si>
    <t>88</t>
  </si>
  <si>
    <t>58581246a</t>
  </si>
  <si>
    <t>stěrka hydroizolační jednosložková do interiéru pod dlažbu</t>
  </si>
  <si>
    <t>kg</t>
  </si>
  <si>
    <t>-455307704</t>
  </si>
  <si>
    <t>4,91*2,575 'Přepočtené koeficientem množství</t>
  </si>
  <si>
    <t>89</t>
  </si>
  <si>
    <t>771591241</t>
  </si>
  <si>
    <t>Izolace podlahy pod dlažbu těsnícími izolačními pásy vnitřní kout</t>
  </si>
  <si>
    <t>-1623282008</t>
  </si>
  <si>
    <t>https://podminky.urs.cz/item/CS_URS_2022_02/771591241</t>
  </si>
  <si>
    <t>90</t>
  </si>
  <si>
    <t>771591242</t>
  </si>
  <si>
    <t>Izolace podlahy pod dlažbu těsnícími izolačními pásy vnější roh</t>
  </si>
  <si>
    <t>228074931</t>
  </si>
  <si>
    <t>https://podminky.urs.cz/item/CS_URS_2022_02/771591242</t>
  </si>
  <si>
    <t>91</t>
  </si>
  <si>
    <t>771591264</t>
  </si>
  <si>
    <t>Izolace podlahy pod dlažbu těsnícími izolačními pásy mezi podlahou a stěnu</t>
  </si>
  <si>
    <t>1531285818</t>
  </si>
  <si>
    <t>https://podminky.urs.cz/item/CS_URS_2022_02/771591264</t>
  </si>
  <si>
    <t>(1,955+2,65+1,2+0,65+0,74+2)</t>
  </si>
  <si>
    <t>92</t>
  </si>
  <si>
    <t>998771101</t>
  </si>
  <si>
    <t>Přesun hmot pro podlahy z dlaždic stanovený z hmotnosti přesunovaného materiálu vodorovná dopravní vzdálenost do 50 m v objektech výšky do 6 m</t>
  </si>
  <si>
    <t>-168891489</t>
  </si>
  <si>
    <t>https://podminky.urs.cz/item/CS_URS_2022_02/998771101</t>
  </si>
  <si>
    <t>775</t>
  </si>
  <si>
    <t>Podlahy skládané</t>
  </si>
  <si>
    <t>93</t>
  </si>
  <si>
    <t>775511800</t>
  </si>
  <si>
    <t>Demontáž podlah vlysových do suti s lištami lepených</t>
  </si>
  <si>
    <t>400298973</t>
  </si>
  <si>
    <t>https://podminky.urs.cz/item/CS_URS_2022_02/775511800</t>
  </si>
  <si>
    <t>776</t>
  </si>
  <si>
    <t>Podlahy povlakové</t>
  </si>
  <si>
    <t>94</t>
  </si>
  <si>
    <t>776111311</t>
  </si>
  <si>
    <t>Příprava podkladu vysátí podlah</t>
  </si>
  <si>
    <t>-1939288690</t>
  </si>
  <si>
    <t>https://podminky.urs.cz/item/CS_URS_2022_02/776111311</t>
  </si>
  <si>
    <t>95</t>
  </si>
  <si>
    <t>776121411</t>
  </si>
  <si>
    <t>Příprava podkladu penetrace dvousložková podlah na dřevo (špachtlováním)</t>
  </si>
  <si>
    <t>-610695461</t>
  </si>
  <si>
    <t>https://podminky.urs.cz/item/CS_URS_2022_02/776121411</t>
  </si>
  <si>
    <t>96</t>
  </si>
  <si>
    <t>776131111</t>
  </si>
  <si>
    <t>Příprava podkladu vyztužení podkladu armovacím pletivem ze skelných vláken</t>
  </si>
  <si>
    <t>-777386979</t>
  </si>
  <si>
    <t>https://podminky.urs.cz/item/CS_URS_2022_02/776131111</t>
  </si>
  <si>
    <t>97</t>
  </si>
  <si>
    <t>776141122</t>
  </si>
  <si>
    <t>Příprava podkladu vyrovnání samonivelační stěrkou podlah min.pevnosti 30 MPa, tloušťky přes 3 do 5 mm</t>
  </si>
  <si>
    <t>2017778134</t>
  </si>
  <si>
    <t>https://podminky.urs.cz/item/CS_URS_2022_02/776141122</t>
  </si>
  <si>
    <t>98</t>
  </si>
  <si>
    <t>776221111</t>
  </si>
  <si>
    <t>Montáž podlahovin z PVC lepením standardním lepidlem z pásů standardních</t>
  </si>
  <si>
    <t>-2097204448</t>
  </si>
  <si>
    <t>https://podminky.urs.cz/item/CS_URS_2022_02/776221111</t>
  </si>
  <si>
    <t>99</t>
  </si>
  <si>
    <t>284101</t>
  </si>
  <si>
    <t>krytina podlahová heterogenní tl 2,2mm, dle výběru investora</t>
  </si>
  <si>
    <t>-415046557</t>
  </si>
  <si>
    <t>24,1*1,03 'Přepočtené koeficientem množství</t>
  </si>
  <si>
    <t>100</t>
  </si>
  <si>
    <t>776411111</t>
  </si>
  <si>
    <t>Montáž soklíků lepením obvodových, výšky do 80 mm</t>
  </si>
  <si>
    <t>1515350411</t>
  </si>
  <si>
    <t>https://podminky.urs.cz/item/CS_URS_2022_02/776411111</t>
  </si>
  <si>
    <t>(0,4+0,52+1,56+0,26+0,48+0,04+1,33+0,04+0,48+1,35+0,48+0,39+1,76+0,5+2,055+1)</t>
  </si>
  <si>
    <t>-(0,85+0,7+0,8)</t>
  </si>
  <si>
    <t>(4,75+0,52+3,05+4,72+0,19+0,19+0,14+0,13+2,54+0,13+0,1+0,39+0,26)</t>
  </si>
  <si>
    <t>-(0,8)</t>
  </si>
  <si>
    <t>101</t>
  </si>
  <si>
    <t>28411009</t>
  </si>
  <si>
    <t>lišta soklová PVC 18x80mm</t>
  </si>
  <si>
    <t>1941168219</t>
  </si>
  <si>
    <t>26,605*1,02 'Přepočtené koeficientem množství</t>
  </si>
  <si>
    <t>102</t>
  </si>
  <si>
    <t>998776101</t>
  </si>
  <si>
    <t>Přesun hmot pro podlahy povlakové stanovený z hmotnosti přesunovaného materiálu vodorovná dopravní vzdálenost do 50 m v objektech výšky do 6 m</t>
  </si>
  <si>
    <t>457157408</t>
  </si>
  <si>
    <t>https://podminky.urs.cz/item/CS_URS_2022_02/998776101</t>
  </si>
  <si>
    <t>781</t>
  </si>
  <si>
    <t>Dokončovací práce - obklady</t>
  </si>
  <si>
    <t>103</t>
  </si>
  <si>
    <t>781131207</t>
  </si>
  <si>
    <t>Izolace stěny pod obklad montáž izolace nátěrem nebo stěrkou ve dvou vrstvách</t>
  </si>
  <si>
    <t>-1435513959</t>
  </si>
  <si>
    <t>https://podminky.urs.cz/item/CS_URS_2022_02/781131207</t>
  </si>
  <si>
    <t>(1,955+2,65+1,2+0,65+0,74+2)*2,1</t>
  </si>
  <si>
    <t>104</t>
  </si>
  <si>
    <t>58581246</t>
  </si>
  <si>
    <t>1289506372</t>
  </si>
  <si>
    <t>17,931*2,575 'Přepočtené koeficientem množství</t>
  </si>
  <si>
    <t>105</t>
  </si>
  <si>
    <t>781474115</t>
  </si>
  <si>
    <t>Montáž obkladů vnitřních stěn z dlaždic keramických lepených flexibilním lepidlem maloformátových hladkých přes 22 do 25 ks/m2</t>
  </si>
  <si>
    <t>-2120867155</t>
  </si>
  <si>
    <t>https://podminky.urs.cz/item/CS_URS_2022_02/781474115</t>
  </si>
  <si>
    <t>106</t>
  </si>
  <si>
    <t>59761039</t>
  </si>
  <si>
    <t>obklad keramický hladký přes 22 do 25ks/m2</t>
  </si>
  <si>
    <t>-1373030806</t>
  </si>
  <si>
    <t>17,931*1,1 'Přepočtené koeficientem množství</t>
  </si>
  <si>
    <t>107</t>
  </si>
  <si>
    <t>781494111</t>
  </si>
  <si>
    <t>Obklad - dokončující práce profily ukončovací lepené flexibilním lepidlem rohové</t>
  </si>
  <si>
    <t>-205013464</t>
  </si>
  <si>
    <t>https://podminky.urs.cz/item/CS_URS_2022_02/781494111</t>
  </si>
  <si>
    <t>108</t>
  </si>
  <si>
    <t>781494511</t>
  </si>
  <si>
    <t>Obklad - dokončující práce profily ukončovací lepené flexibilním lepidlem ukončovací</t>
  </si>
  <si>
    <t>1618806351</t>
  </si>
  <si>
    <t>https://podminky.urs.cz/item/CS_URS_2022_02/781494511</t>
  </si>
  <si>
    <t>109</t>
  </si>
  <si>
    <t>998781101</t>
  </si>
  <si>
    <t>Přesun hmot pro obklady keramické stanovený z hmotnosti přesunovaného materiálu vodorovná dopravní vzdálenost do 50 m v objektech výšky do 6 m</t>
  </si>
  <si>
    <t>-9884177</t>
  </si>
  <si>
    <t>https://podminky.urs.cz/item/CS_URS_2022_02/998781101</t>
  </si>
  <si>
    <t>783</t>
  </si>
  <si>
    <t>Dokončovací práce - nátěry</t>
  </si>
  <si>
    <t>110</t>
  </si>
  <si>
    <t>783301311</t>
  </si>
  <si>
    <t>Příprava podkladu zámečnických konstrukcí před provedením nátěru odmaštění odmašťovačem vodou ředitelným</t>
  </si>
  <si>
    <t>547767413</t>
  </si>
  <si>
    <t>https://podminky.urs.cz/item/CS_URS_2022_02/783301311</t>
  </si>
  <si>
    <t>zárubně</t>
  </si>
  <si>
    <t>2,5*2</t>
  </si>
  <si>
    <t>111</t>
  </si>
  <si>
    <t>783314101</t>
  </si>
  <si>
    <t>Základní nátěr zámečnických konstrukcí jednonásobný syntetický</t>
  </si>
  <si>
    <t>-1406902414</t>
  </si>
  <si>
    <t>https://podminky.urs.cz/item/CS_URS_2022_02/783314101</t>
  </si>
  <si>
    <t>112</t>
  </si>
  <si>
    <t>783317101</t>
  </si>
  <si>
    <t>Krycí nátěr (email) zámečnických konstrukcí jednonásobný syntetický standardní</t>
  </si>
  <si>
    <t>552445966</t>
  </si>
  <si>
    <t>https://podminky.urs.cz/item/CS_URS_2022_02/783317101</t>
  </si>
  <si>
    <t>113</t>
  </si>
  <si>
    <t>783601345</t>
  </si>
  <si>
    <t>Příprava podkladu otopných těles před provedením nátěrů litinových odmaštěním vodou ředitelným</t>
  </si>
  <si>
    <t>132887965</t>
  </si>
  <si>
    <t>https://podminky.urs.cz/item/CS_URS_2022_02/783601345</t>
  </si>
  <si>
    <t>114</t>
  </si>
  <si>
    <t>783601731</t>
  </si>
  <si>
    <t>Příprava podkladu armatur a kovových potrubí před provedením nátěru potrubí přes DN 50 do DN 100 mm odmaštěním, odmašťovačem vodou ředitelným</t>
  </si>
  <si>
    <t>-108837399</t>
  </si>
  <si>
    <t>https://podminky.urs.cz/item/CS_URS_2022_02/783601731</t>
  </si>
  <si>
    <t>0,8</t>
  </si>
  <si>
    <t>115</t>
  </si>
  <si>
    <t>783614141</t>
  </si>
  <si>
    <t>Základní nátěr otopných těles jednonásobný litinových syntetický</t>
  </si>
  <si>
    <t>-782633465</t>
  </si>
  <si>
    <t>https://podminky.urs.cz/item/CS_URS_2022_02/783614141</t>
  </si>
  <si>
    <t>116</t>
  </si>
  <si>
    <t>783614561</t>
  </si>
  <si>
    <t>Základní nátěr armatur a kovových potrubí jednonásobný potrubí přes DN 50 do DN 100 mm syntetický</t>
  </si>
  <si>
    <t>-671804701</t>
  </si>
  <si>
    <t>https://podminky.urs.cz/item/CS_URS_2022_02/783614561</t>
  </si>
  <si>
    <t>117</t>
  </si>
  <si>
    <t>783617141</t>
  </si>
  <si>
    <t>Krycí nátěr (email) otopných těles litinových jednonásobný syntetický</t>
  </si>
  <si>
    <t>262909580</t>
  </si>
  <si>
    <t>https://podminky.urs.cz/item/CS_URS_2022_02/783617141</t>
  </si>
  <si>
    <t>118</t>
  </si>
  <si>
    <t>783617631</t>
  </si>
  <si>
    <t>Krycí nátěr (email) armatur a kovových potrubí potrubí přes DN 50 do DN 100 mm dvojnásobný syntetický standardní</t>
  </si>
  <si>
    <t>2043721754</t>
  </si>
  <si>
    <t>https://podminky.urs.cz/item/CS_URS_2022_02/783617631</t>
  </si>
  <si>
    <t>784</t>
  </si>
  <si>
    <t>Dokončovací práce - malby a tapety</t>
  </si>
  <si>
    <t>119</t>
  </si>
  <si>
    <t>784121001</t>
  </si>
  <si>
    <t>Oškrabání malby v místnostech výšky do 3,80 m</t>
  </si>
  <si>
    <t>495132915</t>
  </si>
  <si>
    <t>https://podminky.urs.cz/item/CS_URS_2022_02/784121001</t>
  </si>
  <si>
    <t>(0,4+0,52+1,56+0,26+0,48+0,04+1,33+0,04+0,48+1,35+0,48+0,39+1,76)*2,98</t>
  </si>
  <si>
    <t>120</t>
  </si>
  <si>
    <t>784171111</t>
  </si>
  <si>
    <t>Zakrytí nemalovaných ploch (materiál ve specifikaci) včetně pozdějšího odkrytí svislých ploch např. stěn, oken, dveří v místnostech výšky do 3,80</t>
  </si>
  <si>
    <t>-928117400</t>
  </si>
  <si>
    <t>https://podminky.urs.cz/item/CS_URS_2022_02/784171111</t>
  </si>
  <si>
    <t>okno</t>
  </si>
  <si>
    <t>121</t>
  </si>
  <si>
    <t>58124844</t>
  </si>
  <si>
    <t>fólie pro malířské potřeby zakrývací tl 25µ 4x5m</t>
  </si>
  <si>
    <t>-250498931</t>
  </si>
  <si>
    <t>4,445*1,05 'Přepočtené koeficientem množství</t>
  </si>
  <si>
    <t>122</t>
  </si>
  <si>
    <t>784181121</t>
  </si>
  <si>
    <t>Penetrace podkladu jednonásobná hloubková akrylátová bezbarvá v místnostech výšky do 3,80 m</t>
  </si>
  <si>
    <t>192309867</t>
  </si>
  <si>
    <t>https://podminky.urs.cz/item/CS_URS_2022_02/784181121</t>
  </si>
  <si>
    <t>(0,4+0,52+1,56+0,26+0,48+0,04+1,33+0,04+0,48+1,35+0,48+0,39+1,76+0,5+2,055+1)*2,98</t>
  </si>
  <si>
    <t>-(0,85*2,06+0,7*1,97+0,8*1,97)</t>
  </si>
  <si>
    <t>(4,75+0,52+3,05+4,72+0,19+0,19+0,14+0,13+2,54+0,13+0,1+0,39+0,26)*2,98</t>
  </si>
  <si>
    <t>-(0,8*1,97+2,54*1,75)</t>
  </si>
  <si>
    <t>123</t>
  </si>
  <si>
    <t>784211101</t>
  </si>
  <si>
    <t>Malby z malířských směsí oděruvzdorných za mokra dvojnásobné, bílé za mokra oděruvzdorné výborně v místnostech výšky do 3,80 m</t>
  </si>
  <si>
    <t>-24258127</t>
  </si>
  <si>
    <t>https://podminky.urs.cz/item/CS_URS_2022_02/784211101</t>
  </si>
  <si>
    <t>(1,955+2,65+1,2+0,65+0,74+2)*0,88</t>
  </si>
  <si>
    <t>Mezisoučet</t>
  </si>
  <si>
    <t>02 - Elektroinstalace</t>
  </si>
  <si>
    <t>D1 - Elektromontáže</t>
  </si>
  <si>
    <t xml:space="preserve">    D2 - KABEL SILOVÝ,IZOLACE PVC S VODIČEM PE</t>
  </si>
  <si>
    <t xml:space="preserve">    D3 - VODIČ JEDNOŽILOVÝ (CY)</t>
  </si>
  <si>
    <t xml:space="preserve">    D4 - ŠŇŮRA PVC (CYSY)</t>
  </si>
  <si>
    <t xml:space="preserve">    D5 - ZÁSUVKA DOMOVNÍ "TANGO", BARVA BÍLÁ, KOMPLETNÍ</t>
  </si>
  <si>
    <t xml:space="preserve">    D6 - ZÁSUVKA DOMOVNÍ POD OMÍTKU, TANGO, BARVA BÍLÁ</t>
  </si>
  <si>
    <t xml:space="preserve">    D7 - ZÁSUVKA TANGO S VÍČKEM, IP44 - pračka</t>
  </si>
  <si>
    <t xml:space="preserve">    D8 - KRABICE ODBOČNÁ POD OMÍTKU BEZ SVORKOVNICE</t>
  </si>
  <si>
    <t xml:space="preserve">    D9 - KABEL SDĚLOVACÍ,STÁČ..PÁRY,STÍNĚNÝ,IZOLACE PVC</t>
  </si>
  <si>
    <t xml:space="preserve">    D11 - VYSEKANI KAPES VE ZDIVU CIHELNEM PRO KRABICE</t>
  </si>
  <si>
    <t xml:space="preserve">    D13 - VYSEKANI RYH VE ZDIVU CIHELNEM - HLOUBKA 30mm</t>
  </si>
  <si>
    <t xml:space="preserve">    D15 - HRUBA VYPLN RYH MALTOU</t>
  </si>
  <si>
    <t xml:space="preserve">    D16 - Rozvaděč RB</t>
  </si>
  <si>
    <t xml:space="preserve">    D17 - Ochrana napájecího vedení 230 V/50 Hz  kombinované svodiče typu 1 a 2 (B+C) pro síť TN-C,TN-S, TT, I</t>
  </si>
  <si>
    <t xml:space="preserve">    D18 - Zvonek SM2-230 Bzučák  12VAC/DC,přeruš. tón</t>
  </si>
  <si>
    <t xml:space="preserve">    D21 - PROVEDENI REVIZNICH ZKOUSEK DLE CSN 331500</t>
  </si>
  <si>
    <t xml:space="preserve">    D20 - HODINOVE ZUCTOVACI SAZBY</t>
  </si>
  <si>
    <t xml:space="preserve">    D23 - Zednické výpomoci</t>
  </si>
  <si>
    <t>OST - Ostatní</t>
  </si>
  <si>
    <t>D1</t>
  </si>
  <si>
    <t>Elektromontáže</t>
  </si>
  <si>
    <t>D2</t>
  </si>
  <si>
    <t>KABEL SILOVÝ,IZOLACE PVC S VODIČEM PE</t>
  </si>
  <si>
    <t>Pol1</t>
  </si>
  <si>
    <t>CYKY-O 2x1.5 mm2 , pevně</t>
  </si>
  <si>
    <t>Pol2</t>
  </si>
  <si>
    <t>CYKY-J 3x1.5 mm2 , pevně</t>
  </si>
  <si>
    <t>Pol3</t>
  </si>
  <si>
    <t>CYKY-J 3x2.5 mm2 , pevně</t>
  </si>
  <si>
    <t>Pol4</t>
  </si>
  <si>
    <t>CYKY-J 5x2.5 mm2 , pevně</t>
  </si>
  <si>
    <t>Pol5</t>
  </si>
  <si>
    <t>CYKY-J 5x6 mm2 , pevně - do elektroměrového rozvaděče</t>
  </si>
  <si>
    <t>D3</t>
  </si>
  <si>
    <t>VODIČ JEDNOŽILOVÝ (CY)</t>
  </si>
  <si>
    <t>Pol6</t>
  </si>
  <si>
    <t>H07V-U 4 mm2 , pevně</t>
  </si>
  <si>
    <t>Pol7</t>
  </si>
  <si>
    <t>Přístroj spínače jednopólového; řazení 1, 1So, kompletní</t>
  </si>
  <si>
    <t>ks</t>
  </si>
  <si>
    <t>Pol8</t>
  </si>
  <si>
    <t>Přístroj přepínače sériového; řazení 5, kompletní</t>
  </si>
  <si>
    <t>Pol9</t>
  </si>
  <si>
    <t>Střídav.přep.5B</t>
  </si>
  <si>
    <t>Pol10</t>
  </si>
  <si>
    <t>tlačítko - zvonek</t>
  </si>
  <si>
    <t>Pol11</t>
  </si>
  <si>
    <t>Vypínač 25A/400V- sporáková kombinace</t>
  </si>
  <si>
    <t>D4</t>
  </si>
  <si>
    <t>ŠŇŮRA PVC (CYSY)</t>
  </si>
  <si>
    <t>Pol12</t>
  </si>
  <si>
    <t>H05VV-F-G 5x2.5 mm2 , pevně</t>
  </si>
  <si>
    <t>D5</t>
  </si>
  <si>
    <t>ZÁSUVKA DOMOVNÍ "TANGO", BARVA BÍLÁ, KOMPLETNÍ</t>
  </si>
  <si>
    <t>Pol13</t>
  </si>
  <si>
    <t>B 2p+PE</t>
  </si>
  <si>
    <t>D6</t>
  </si>
  <si>
    <t>ZÁSUVKA DOMOVNÍ POD OMÍTKU, TANGO, BARVA BÍLÁ</t>
  </si>
  <si>
    <t>Pol14</t>
  </si>
  <si>
    <t>B 2x2p+z,dvojitá</t>
  </si>
  <si>
    <t>D7</t>
  </si>
  <si>
    <t>ZÁSUVKA TANGO S VÍČKEM, IP44 - pračka</t>
  </si>
  <si>
    <t>Pol15</t>
  </si>
  <si>
    <t>B 2p+PE, bílá -pro topný žebřík</t>
  </si>
  <si>
    <t>D8</t>
  </si>
  <si>
    <t>KRABICE ODBOČNÁ POD OMÍTKU BEZ SVORKOVNICE</t>
  </si>
  <si>
    <t>Pol16</t>
  </si>
  <si>
    <t>KU68-1901</t>
  </si>
  <si>
    <t>Pol17</t>
  </si>
  <si>
    <t>Zásuvka R-TV-SAT (koncová)</t>
  </si>
  <si>
    <t>Pol18</t>
  </si>
  <si>
    <t>90775 TBR Kryt zásuvky R-TV-SAT - bílá</t>
  </si>
  <si>
    <t>Pol19</t>
  </si>
  <si>
    <t>Objímka na žárovky</t>
  </si>
  <si>
    <t>Pol20</t>
  </si>
  <si>
    <t>CSHB121AE5 Kabel koaxiální H121 Al PE cívka 500m</t>
  </si>
  <si>
    <t>D9</t>
  </si>
  <si>
    <t>KABEL SDĚLOVACÍ,STÁČ..PÁRY,STÍNĚNÝ,IZOLACE PVC</t>
  </si>
  <si>
    <t>Pol21</t>
  </si>
  <si>
    <t>SYKFY 2 x 2 x 0,5 , pevně</t>
  </si>
  <si>
    <t>Pol22</t>
  </si>
  <si>
    <t>1216E TRUBKA OHEBNÁ - SUPER MONOFLEX 16 750N</t>
  </si>
  <si>
    <t>Pol23</t>
  </si>
  <si>
    <t>Vývody pro svítidla - cca 0,5m</t>
  </si>
  <si>
    <t>kpl</t>
  </si>
  <si>
    <t>Pol24</t>
  </si>
  <si>
    <t>Ventilátor na WC+koupelna s doběhem 1-20 min.</t>
  </si>
  <si>
    <t>D11</t>
  </si>
  <si>
    <t>VYSEKANI KAPES VE ZDIVU CIHELNEM PRO KRABICE</t>
  </si>
  <si>
    <t>Pol25</t>
  </si>
  <si>
    <t>50x50x50 mm</t>
  </si>
  <si>
    <t>D13</t>
  </si>
  <si>
    <t>VYSEKANI RYH VE ZDIVU CIHELNEM - HLOUBKA 30mm</t>
  </si>
  <si>
    <t>Pol26</t>
  </si>
  <si>
    <t>Sire 30 mm</t>
  </si>
  <si>
    <t>D15</t>
  </si>
  <si>
    <t>HRUBA VYPLN RYH MALTOU</t>
  </si>
  <si>
    <t>Pol27</t>
  </si>
  <si>
    <t>Jakekoliv sire</t>
  </si>
  <si>
    <t>D16</t>
  </si>
  <si>
    <t>Rozvaděč RB</t>
  </si>
  <si>
    <t>Pol28</t>
  </si>
  <si>
    <t>Rozvaděč Plastový 36 modulů do zdi</t>
  </si>
  <si>
    <t>Pol29</t>
  </si>
  <si>
    <t>OFI-40-4-030AC Proudový chránič</t>
  </si>
  <si>
    <t>Ks</t>
  </si>
  <si>
    <t>Pol30</t>
  </si>
  <si>
    <t>LTN-6B-1 Jistič</t>
  </si>
  <si>
    <t>Pol31</t>
  </si>
  <si>
    <t>LTN-10B-1 Jistič</t>
  </si>
  <si>
    <t>Pol32</t>
  </si>
  <si>
    <t>LTN-16B-1 Jistič</t>
  </si>
  <si>
    <t>Pol33</t>
  </si>
  <si>
    <t>LTN-16B-3 Jistič</t>
  </si>
  <si>
    <t>D17</t>
  </si>
  <si>
    <t>Ochrana napájecího vedení 230 V/50 Hz  kombinované svodiče typu 1 a 2 (B+C) pro síť TN-C,TN-S, TT, I</t>
  </si>
  <si>
    <t>Pol34</t>
  </si>
  <si>
    <t>FLP-12,5 V/4 svodič bleskových proudů a přepětí, vhodné pro 3-fázový systém TN-S, instalace na vstupu do budovy, 240 kA(8/20), 50 kA (10/350)</t>
  </si>
  <si>
    <t>D18</t>
  </si>
  <si>
    <t>Zvonek SM2-230 Bzučák  12VAC/DC,přeruš. tón</t>
  </si>
  <si>
    <t>Pol35</t>
  </si>
  <si>
    <t>Elektronický zvonek+trafo 230V AC</t>
  </si>
  <si>
    <t>D21</t>
  </si>
  <si>
    <t>PROVEDENI REVIZNICH ZKOUSEK DLE CSN 331500</t>
  </si>
  <si>
    <t>Pol36</t>
  </si>
  <si>
    <t>Revize včetně revizní zprávy</t>
  </si>
  <si>
    <t>hod</t>
  </si>
  <si>
    <t>D20</t>
  </si>
  <si>
    <t>HODINOVE ZUCTOVACI SAZBY</t>
  </si>
  <si>
    <t>Pol39</t>
  </si>
  <si>
    <t>Demontaz stavajiciho zarizeni</t>
  </si>
  <si>
    <t>D23</t>
  </si>
  <si>
    <t>Zednické výpomoci</t>
  </si>
  <si>
    <t>Pol40</t>
  </si>
  <si>
    <t>Sekání drážek a sádrování+oprava drážek maltou</t>
  </si>
  <si>
    <t>OST</t>
  </si>
  <si>
    <t>Ostatní</t>
  </si>
  <si>
    <t>OST01</t>
  </si>
  <si>
    <t>Podružný materiál</t>
  </si>
  <si>
    <t>512</t>
  </si>
  <si>
    <t>1205643513</t>
  </si>
  <si>
    <t>03 - Zdravotechnika</t>
  </si>
  <si>
    <t>721 - Vnitřní kanalizace</t>
  </si>
  <si>
    <t>722 - Vnitřní vodovod</t>
  </si>
  <si>
    <t>724 - Strojní vybavení</t>
  </si>
  <si>
    <t>725 - Zařizovací předměty</t>
  </si>
  <si>
    <t>726 - Instalační prefabrikáty</t>
  </si>
  <si>
    <t>799 - Ostatní</t>
  </si>
  <si>
    <t>721</t>
  </si>
  <si>
    <t>Vnitřní kanalizace</t>
  </si>
  <si>
    <t>721110916</t>
  </si>
  <si>
    <t>Oprava -napojení potrubí na stáv.potrubí</t>
  </si>
  <si>
    <t>721176103</t>
  </si>
  <si>
    <t>Potrubí HT připojovací D 50 x 1,8 mm</t>
  </si>
  <si>
    <t>721176115</t>
  </si>
  <si>
    <t>Potrubí HT odpadní svislé D 110 x 2,7 mm</t>
  </si>
  <si>
    <t>721176102</t>
  </si>
  <si>
    <t>Potrubí HT připojovací D 40 x 1,8 mm</t>
  </si>
  <si>
    <t>721176104</t>
  </si>
  <si>
    <t>Potrubí HT připojovací D 75 x 1,9 mm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</si>
  <si>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</si>
  <si>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</si>
  <si>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</si>
  <si>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</si>
  <si>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</si>
  <si>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</si>
  <si>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</si>
  <si>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DN 125</t>
  </si>
  <si>
    <t>722</t>
  </si>
  <si>
    <t>Vnitřní vodovod</t>
  </si>
  <si>
    <t>722172331</t>
  </si>
  <si>
    <t>Potrubí z PPR, D 20x3,4 mm, vč. zed. výpom.</t>
  </si>
  <si>
    <t>722172332</t>
  </si>
  <si>
    <t>Potrubí z PPR, D 25x4,2 mm, vč. zed. výpom.</t>
  </si>
  <si>
    <t>722181213</t>
  </si>
  <si>
    <t>Izolace návleková tl. stěny 13 mm vnitřní průměr 22 mm</t>
  </si>
  <si>
    <t>722181213.1</t>
  </si>
  <si>
    <t>Izolace návleková tl. stěny 13 mm vnitřní průměr 25 mm</t>
  </si>
  <si>
    <t>722181214</t>
  </si>
  <si>
    <t>Izolace návleková tl. stěny 20 mm vnitřní průměr 22 mm</t>
  </si>
  <si>
    <t>722181214.1</t>
  </si>
  <si>
    <t>Izolace návleková tl. stěny 20 mm vnitřní průměr 25 mm</t>
  </si>
  <si>
    <t>722190401</t>
  </si>
  <si>
    <t>Vyvedení a upevnění výpustek DN 15</t>
  </si>
  <si>
    <t>722220121</t>
  </si>
  <si>
    <t>Nástěnka pro baterii G 1/2</t>
  </si>
  <si>
    <t>pár</t>
  </si>
  <si>
    <t>722220111</t>
  </si>
  <si>
    <t>Nástěnka pro výtokový ventil G 1/2</t>
  </si>
  <si>
    <t>722235122</t>
  </si>
  <si>
    <t>Kohout vod.kul,vnitřní-vnitřní z. DN 20</t>
  </si>
  <si>
    <t>72201</t>
  </si>
  <si>
    <t xml:space="preserve">Demontáž a zpěrná montáž vodoměru </t>
  </si>
  <si>
    <t>554310506</t>
  </si>
  <si>
    <t>722290226</t>
  </si>
  <si>
    <t>Zkouška tlaku potrubí DN 50</t>
  </si>
  <si>
    <t>722290234</t>
  </si>
  <si>
    <t>Proplach a dezinfekce vodovod.potrubí DN 80</t>
  </si>
  <si>
    <t>721290172R00</t>
  </si>
  <si>
    <t>Montážní a kotvící materiál pro potrubí</t>
  </si>
  <si>
    <t>722210916R00</t>
  </si>
  <si>
    <t>998722101</t>
  </si>
  <si>
    <t>Přesun hmot pro vnitřní vodovod, výšky do 6 m</t>
  </si>
  <si>
    <t>724</t>
  </si>
  <si>
    <t>Strojní vybavení</t>
  </si>
  <si>
    <t>724211122C00</t>
  </si>
  <si>
    <t>Přečerpávací zařízení kanalizační - šedé vody</t>
  </si>
  <si>
    <t>724211123C00</t>
  </si>
  <si>
    <t>Přečerpávací zařízení kanalizační - černé vody( vody s příměsí fekálií)</t>
  </si>
  <si>
    <t>Zařizovací předměty</t>
  </si>
  <si>
    <t>725014131</t>
  </si>
  <si>
    <t>Klozet závěsný+ sedátko, bílý včetně sedátka v bílé barvě</t>
  </si>
  <si>
    <t>725017162</t>
  </si>
  <si>
    <t>Umyvadlo na šrouby 55 x 45 cm, bílé</t>
  </si>
  <si>
    <t>725814101</t>
  </si>
  <si>
    <t>Ventil rohový s filtrem DN 15 x DN 10</t>
  </si>
  <si>
    <t>725814122</t>
  </si>
  <si>
    <t>Ventil pračkový se zpět.kl. DN15</t>
  </si>
  <si>
    <t>725823121</t>
  </si>
  <si>
    <t>Baterie umyvadlová stoján. ruční, vč. otvír.odpadu standardní</t>
  </si>
  <si>
    <t>725845111</t>
  </si>
  <si>
    <t>Baterie sprchová nástěnná s příslušenstvím-ruční i horní hlavice-montáž nadstandardní</t>
  </si>
  <si>
    <t>725860107</t>
  </si>
  <si>
    <t>Uzávěrka zápachová umyvadlová D 50</t>
  </si>
  <si>
    <t>725249101C00</t>
  </si>
  <si>
    <t>Sprchový kout vč.sifonu, vaničky a zástěny D+M</t>
  </si>
  <si>
    <t>725860111R22</t>
  </si>
  <si>
    <t>Připojovací koleno DN100 D+M</t>
  </si>
  <si>
    <t>998725101</t>
  </si>
  <si>
    <t>Přesun hmot pro zařizovací předměty, výšky do 6 m</t>
  </si>
  <si>
    <t>726</t>
  </si>
  <si>
    <t>Instalační prefabrikáty</t>
  </si>
  <si>
    <t>726211123</t>
  </si>
  <si>
    <t>Předstěnový systém WC vč.tlačítka</t>
  </si>
  <si>
    <t>799</t>
  </si>
  <si>
    <t>765399983R00</t>
  </si>
  <si>
    <t>Sekání drážek ve zdi vč. zapravení</t>
  </si>
  <si>
    <t>04 - Ostatní náklady</t>
  </si>
  <si>
    <t>VRN - Vedlejší rozpočtové náklady</t>
  </si>
  <si>
    <t>VRN</t>
  </si>
  <si>
    <t>Vedlejší rozpočtové náklady</t>
  </si>
  <si>
    <t>VRN 01</t>
  </si>
  <si>
    <t>Zařízení staveniště - veškeré náklady spojené s vybudováním, provozem a odstraněním zařízení staveniště</t>
  </si>
  <si>
    <t>811627794</t>
  </si>
  <si>
    <t>VRN 02</t>
  </si>
  <si>
    <t>Dokumentace skutečného provedení - náklady na vyhotovení dokumentace skutečného provedení stavby a její předání objednateli v požadované formě a požadovaném množství</t>
  </si>
  <si>
    <t>1915021266</t>
  </si>
  <si>
    <t>Poznámka k položce:_x000D_
Položka obsahuje náklady na zhotovení dokumentace skutečného provedení díla včetně fotodokumentace (dispozice, veškeré skryté instalace atd,).Dokumentace bude předána ve dvojím vyhotovení v listinné i jednou v elektronické podobě (formáty elektronické podoby budou .DWG,tak i .PDF), elektonická podoba bude předána na CD nosiči, u výpočtu podlahové plochy postupovat v souladu s nařízením vlády č.366/2013 Sb.,dále bude uvedena užitná plocha prostoru</t>
  </si>
  <si>
    <t>VRN 03</t>
  </si>
  <si>
    <t>Geodetické zaměření skutečného provedení - zaměření skutečné plochy užitkové a skutečné plochy podlahové</t>
  </si>
  <si>
    <t>1934316584</t>
  </si>
  <si>
    <t>Poznámka k položce:_x000D_
Zaměření skutečné plochy podlahové: U výpočtu postupovat v souladu s nařízením vlády č.366/2013 Sb.Podlahovou plochu bytu v jednotce tvoří půdorysná plocha všech místností bytu včetně půdorysné plochy všech svislých nosných i nenosných konstrukcí uvnitř bytu,jako jsou stěny, sloupy, pilíře, komíny a obdobné svislé konstrukce.Půdorysná plocha je vymezena vnitřním lícem svislých konstrukcí ohraničujících byt včetně jejich povrchových úprav.Započítává se také podlahová plocha zakrytá zabudovanými předměty, jako jsou zejména skříně ve zdech v bytě, vany a jiné zařizovací předměty ve vnitřní ploše bytu._x000D_
Zaměření skutečné plochy užitkové : Užitková plocha se měří uvnitř vnějších stěn a zahrnuje veškeré plochy uvnitř domu či bytu.</t>
  </si>
  <si>
    <t>VRN 04</t>
  </si>
  <si>
    <t>Užívání veřejných ploch a prostranství</t>
  </si>
  <si>
    <t>263092464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</si>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</sst>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997013509" TargetMode="External"/><Relationship Id="rId21" Type="http://schemas.openxmlformats.org/officeDocument/2006/relationships/hyperlink" Target="https://podminky.urs.cz/item/CS_URS_2022_02/978013141" TargetMode="External"/><Relationship Id="rId34" Type="http://schemas.openxmlformats.org/officeDocument/2006/relationships/hyperlink" Target="https://podminky.urs.cz/item/CS_URS_2022_02/735000912" TargetMode="External"/><Relationship Id="rId42" Type="http://schemas.openxmlformats.org/officeDocument/2006/relationships/hyperlink" Target="https://podminky.urs.cz/item/CS_URS_2022_02/762595001" TargetMode="External"/><Relationship Id="rId47" Type="http://schemas.openxmlformats.org/officeDocument/2006/relationships/hyperlink" Target="https://podminky.urs.cz/item/CS_URS_2022_02/763131411" TargetMode="External"/><Relationship Id="rId50" Type="http://schemas.openxmlformats.org/officeDocument/2006/relationships/hyperlink" Target="https://podminky.urs.cz/item/CS_URS_2022_02/763131771" TargetMode="External"/><Relationship Id="rId55" Type="http://schemas.openxmlformats.org/officeDocument/2006/relationships/hyperlink" Target="https://podminky.urs.cz/item/CS_URS_2022_02/766660411" TargetMode="External"/><Relationship Id="rId63" Type="http://schemas.openxmlformats.org/officeDocument/2006/relationships/hyperlink" Target="https://podminky.urs.cz/item/CS_URS_2022_02/771121015" TargetMode="External"/><Relationship Id="rId68" Type="http://schemas.openxmlformats.org/officeDocument/2006/relationships/hyperlink" Target="https://podminky.urs.cz/item/CS_URS_2022_02/771591241" TargetMode="External"/><Relationship Id="rId76" Type="http://schemas.openxmlformats.org/officeDocument/2006/relationships/hyperlink" Target="https://podminky.urs.cz/item/CS_URS_2022_02/776141122" TargetMode="External"/><Relationship Id="rId84" Type="http://schemas.openxmlformats.org/officeDocument/2006/relationships/hyperlink" Target="https://podminky.urs.cz/item/CS_URS_2022_02/998781101" TargetMode="External"/><Relationship Id="rId89" Type="http://schemas.openxmlformats.org/officeDocument/2006/relationships/hyperlink" Target="https://podminky.urs.cz/item/CS_URS_2022_02/783601731" TargetMode="External"/><Relationship Id="rId97" Type="http://schemas.openxmlformats.org/officeDocument/2006/relationships/hyperlink" Target="https://podminky.urs.cz/item/CS_URS_2022_02/784211101" TargetMode="External"/><Relationship Id="rId7" Type="http://schemas.openxmlformats.org/officeDocument/2006/relationships/hyperlink" Target="https://podminky.urs.cz/item/CS_URS_2022_02/612142001" TargetMode="External"/><Relationship Id="rId71" Type="http://schemas.openxmlformats.org/officeDocument/2006/relationships/hyperlink" Target="https://podminky.urs.cz/item/CS_URS_2022_02/998771101" TargetMode="External"/><Relationship Id="rId92" Type="http://schemas.openxmlformats.org/officeDocument/2006/relationships/hyperlink" Target="https://podminky.urs.cz/item/CS_URS_2022_02/783617141" TargetMode="External"/><Relationship Id="rId2" Type="http://schemas.openxmlformats.org/officeDocument/2006/relationships/hyperlink" Target="https://podminky.urs.cz/item/CS_URS_2022_02/317944323" TargetMode="External"/><Relationship Id="rId16" Type="http://schemas.openxmlformats.org/officeDocument/2006/relationships/hyperlink" Target="https://podminky.urs.cz/item/CS_URS_2022_02/952901111" TargetMode="External"/><Relationship Id="rId29" Type="http://schemas.openxmlformats.org/officeDocument/2006/relationships/hyperlink" Target="https://podminky.urs.cz/item/CS_URS_2022_02/711131811" TargetMode="External"/><Relationship Id="rId11" Type="http://schemas.openxmlformats.org/officeDocument/2006/relationships/hyperlink" Target="https://podminky.urs.cz/item/CS_URS_2022_02/635211121" TargetMode="External"/><Relationship Id="rId24" Type="http://schemas.openxmlformats.org/officeDocument/2006/relationships/hyperlink" Target="https://podminky.urs.cz/item/CS_URS_2022_02/997013211" TargetMode="External"/><Relationship Id="rId32" Type="http://schemas.openxmlformats.org/officeDocument/2006/relationships/hyperlink" Target="https://podminky.urs.cz/item/CS_URS_2022_02/725820801" TargetMode="External"/><Relationship Id="rId37" Type="http://schemas.openxmlformats.org/officeDocument/2006/relationships/hyperlink" Target="https://podminky.urs.cz/item/CS_URS_2022_02/735192911" TargetMode="External"/><Relationship Id="rId40" Type="http://schemas.openxmlformats.org/officeDocument/2006/relationships/hyperlink" Target="https://podminky.urs.cz/item/CS_URS_2022_02/762511296" TargetMode="External"/><Relationship Id="rId45" Type="http://schemas.openxmlformats.org/officeDocument/2006/relationships/hyperlink" Target="https://podminky.urs.cz/item/CS_URS_2022_02/763121714" TargetMode="External"/><Relationship Id="rId53" Type="http://schemas.openxmlformats.org/officeDocument/2006/relationships/hyperlink" Target="https://podminky.urs.cz/item/CS_URS_2022_02/766660001" TargetMode="External"/><Relationship Id="rId58" Type="http://schemas.openxmlformats.org/officeDocument/2006/relationships/hyperlink" Target="https://podminky.urs.cz/item/CS_URS_2022_02/766660739" TargetMode="External"/><Relationship Id="rId66" Type="http://schemas.openxmlformats.org/officeDocument/2006/relationships/hyperlink" Target="https://podminky.urs.cz/item/CS_URS_2022_02/771577111" TargetMode="External"/><Relationship Id="rId74" Type="http://schemas.openxmlformats.org/officeDocument/2006/relationships/hyperlink" Target="https://podminky.urs.cz/item/CS_URS_2022_02/776121411" TargetMode="External"/><Relationship Id="rId79" Type="http://schemas.openxmlformats.org/officeDocument/2006/relationships/hyperlink" Target="https://podminky.urs.cz/item/CS_URS_2022_02/998776101" TargetMode="External"/><Relationship Id="rId87" Type="http://schemas.openxmlformats.org/officeDocument/2006/relationships/hyperlink" Target="https://podminky.urs.cz/item/CS_URS_2022_02/783317101" TargetMode="External"/><Relationship Id="rId5" Type="http://schemas.openxmlformats.org/officeDocument/2006/relationships/hyperlink" Target="https://podminky.urs.cz/item/CS_URS_2022_02/342291121" TargetMode="External"/><Relationship Id="rId61" Type="http://schemas.openxmlformats.org/officeDocument/2006/relationships/hyperlink" Target="https://podminky.urs.cz/item/CS_URS_2022_02/766695212" TargetMode="External"/><Relationship Id="rId82" Type="http://schemas.openxmlformats.org/officeDocument/2006/relationships/hyperlink" Target="https://podminky.urs.cz/item/CS_URS_2022_02/781494111" TargetMode="External"/><Relationship Id="rId90" Type="http://schemas.openxmlformats.org/officeDocument/2006/relationships/hyperlink" Target="https://podminky.urs.cz/item/CS_URS_2022_02/783614141" TargetMode="External"/><Relationship Id="rId95" Type="http://schemas.openxmlformats.org/officeDocument/2006/relationships/hyperlink" Target="https://podminky.urs.cz/item/CS_URS_2022_02/784171111" TargetMode="External"/><Relationship Id="rId19" Type="http://schemas.openxmlformats.org/officeDocument/2006/relationships/hyperlink" Target="https://podminky.urs.cz/item/CS_URS_2022_02/965081213" TargetMode="External"/><Relationship Id="rId14" Type="http://schemas.openxmlformats.org/officeDocument/2006/relationships/hyperlink" Target="https://podminky.urs.cz/item/CS_URS_2022_02/642946111" TargetMode="External"/><Relationship Id="rId22" Type="http://schemas.openxmlformats.org/officeDocument/2006/relationships/hyperlink" Target="https://podminky.urs.cz/item/CS_URS_2022_02/978013191" TargetMode="External"/><Relationship Id="rId27" Type="http://schemas.openxmlformats.org/officeDocument/2006/relationships/hyperlink" Target="https://podminky.urs.cz/item/CS_URS_2022_02/997013631" TargetMode="External"/><Relationship Id="rId30" Type="http://schemas.openxmlformats.org/officeDocument/2006/relationships/hyperlink" Target="https://podminky.urs.cz/item/CS_URS_2022_02/725210821" TargetMode="External"/><Relationship Id="rId35" Type="http://schemas.openxmlformats.org/officeDocument/2006/relationships/hyperlink" Target="https://podminky.urs.cz/item/CS_URS_2022_02/735110914" TargetMode="External"/><Relationship Id="rId43" Type="http://schemas.openxmlformats.org/officeDocument/2006/relationships/hyperlink" Target="https://podminky.urs.cz/item/CS_URS_2022_02/998762101" TargetMode="External"/><Relationship Id="rId48" Type="http://schemas.openxmlformats.org/officeDocument/2006/relationships/hyperlink" Target="https://podminky.urs.cz/item/CS_URS_2022_02/763131451" TargetMode="External"/><Relationship Id="rId56" Type="http://schemas.openxmlformats.org/officeDocument/2006/relationships/hyperlink" Target="https://podminky.urs.cz/item/CS_URS_2022_02/766660728" TargetMode="External"/><Relationship Id="rId64" Type="http://schemas.openxmlformats.org/officeDocument/2006/relationships/hyperlink" Target="https://podminky.urs.cz/item/CS_URS_2022_02/771151024" TargetMode="External"/><Relationship Id="rId69" Type="http://schemas.openxmlformats.org/officeDocument/2006/relationships/hyperlink" Target="https://podminky.urs.cz/item/CS_URS_2022_02/771591242" TargetMode="External"/><Relationship Id="rId77" Type="http://schemas.openxmlformats.org/officeDocument/2006/relationships/hyperlink" Target="https://podminky.urs.cz/item/CS_URS_2022_02/776221111" TargetMode="External"/><Relationship Id="rId8" Type="http://schemas.openxmlformats.org/officeDocument/2006/relationships/hyperlink" Target="https://podminky.urs.cz/item/CS_URS_2022_02/612321111" TargetMode="External"/><Relationship Id="rId51" Type="http://schemas.openxmlformats.org/officeDocument/2006/relationships/hyperlink" Target="https://podminky.urs.cz/item/CS_URS_2022_02/763172325" TargetMode="External"/><Relationship Id="rId72" Type="http://schemas.openxmlformats.org/officeDocument/2006/relationships/hyperlink" Target="https://podminky.urs.cz/item/CS_URS_2022_02/775511800" TargetMode="External"/><Relationship Id="rId80" Type="http://schemas.openxmlformats.org/officeDocument/2006/relationships/hyperlink" Target="https://podminky.urs.cz/item/CS_URS_2022_02/781131207" TargetMode="External"/><Relationship Id="rId85" Type="http://schemas.openxmlformats.org/officeDocument/2006/relationships/hyperlink" Target="https://podminky.urs.cz/item/CS_URS_2022_02/783301311" TargetMode="External"/><Relationship Id="rId93" Type="http://schemas.openxmlformats.org/officeDocument/2006/relationships/hyperlink" Target="https://podminky.urs.cz/item/CS_URS_2022_02/783617631" TargetMode="External"/><Relationship Id="rId98" Type="http://schemas.openxmlformats.org/officeDocument/2006/relationships/printerSettings" Target="../printerSettings/printerSettings2.bin"/><Relationship Id="rId3" Type="http://schemas.openxmlformats.org/officeDocument/2006/relationships/hyperlink" Target="https://podminky.urs.cz/item/CS_URS_2022_02/342272225" TargetMode="External"/><Relationship Id="rId12" Type="http://schemas.openxmlformats.org/officeDocument/2006/relationships/hyperlink" Target="https://podminky.urs.cz/item/CS_URS_2022_02/642944121" TargetMode="External"/><Relationship Id="rId17" Type="http://schemas.openxmlformats.org/officeDocument/2006/relationships/hyperlink" Target="https://podminky.urs.cz/item/CS_URS_2022_02/962031133" TargetMode="External"/><Relationship Id="rId25" Type="http://schemas.openxmlformats.org/officeDocument/2006/relationships/hyperlink" Target="https://podminky.urs.cz/item/CS_URS_2022_02/997013501" TargetMode="External"/><Relationship Id="rId33" Type="http://schemas.openxmlformats.org/officeDocument/2006/relationships/hyperlink" Target="https://podminky.urs.cz/item/CS_URS_2022_02/725860811" TargetMode="External"/><Relationship Id="rId38" Type="http://schemas.openxmlformats.org/officeDocument/2006/relationships/hyperlink" Target="https://podminky.urs.cz/item/CS_URS_2022_02/751537145" TargetMode="External"/><Relationship Id="rId46" Type="http://schemas.openxmlformats.org/officeDocument/2006/relationships/hyperlink" Target="https://podminky.urs.cz/item/CS_URS_2022_02/763121761" TargetMode="External"/><Relationship Id="rId59" Type="http://schemas.openxmlformats.org/officeDocument/2006/relationships/hyperlink" Target="https://podminky.urs.cz/item/CS_URS_2022_02/766682111" TargetMode="External"/><Relationship Id="rId67" Type="http://schemas.openxmlformats.org/officeDocument/2006/relationships/hyperlink" Target="https://podminky.urs.cz/item/CS_URS_2022_02/771591207" TargetMode="External"/><Relationship Id="rId20" Type="http://schemas.openxmlformats.org/officeDocument/2006/relationships/hyperlink" Target="https://podminky.urs.cz/item/CS_URS_2022_02/968072455" TargetMode="External"/><Relationship Id="rId41" Type="http://schemas.openxmlformats.org/officeDocument/2006/relationships/hyperlink" Target="https://podminky.urs.cz/item/CS_URS_2022_02/762511867" TargetMode="External"/><Relationship Id="rId54" Type="http://schemas.openxmlformats.org/officeDocument/2006/relationships/hyperlink" Target="https://podminky.urs.cz/item/CS_URS_2022_02/766660311" TargetMode="External"/><Relationship Id="rId62" Type="http://schemas.openxmlformats.org/officeDocument/2006/relationships/hyperlink" Target="https://podminky.urs.cz/item/CS_URS_2022_02/998766101" TargetMode="External"/><Relationship Id="rId70" Type="http://schemas.openxmlformats.org/officeDocument/2006/relationships/hyperlink" Target="https://podminky.urs.cz/item/CS_URS_2022_02/771591264" TargetMode="External"/><Relationship Id="rId75" Type="http://schemas.openxmlformats.org/officeDocument/2006/relationships/hyperlink" Target="https://podminky.urs.cz/item/CS_URS_2022_02/776131111" TargetMode="External"/><Relationship Id="rId83" Type="http://schemas.openxmlformats.org/officeDocument/2006/relationships/hyperlink" Target="https://podminky.urs.cz/item/CS_URS_2022_02/781494511" TargetMode="External"/><Relationship Id="rId88" Type="http://schemas.openxmlformats.org/officeDocument/2006/relationships/hyperlink" Target="https://podminky.urs.cz/item/CS_URS_2022_02/783601345" TargetMode="External"/><Relationship Id="rId91" Type="http://schemas.openxmlformats.org/officeDocument/2006/relationships/hyperlink" Target="https://podminky.urs.cz/item/CS_URS_2022_02/783614561" TargetMode="External"/><Relationship Id="rId96" Type="http://schemas.openxmlformats.org/officeDocument/2006/relationships/hyperlink" Target="https://podminky.urs.cz/item/CS_URS_2022_02/784181121" TargetMode="External"/><Relationship Id="rId1" Type="http://schemas.openxmlformats.org/officeDocument/2006/relationships/hyperlink" Target="https://podminky.urs.cz/item/CS_URS_2022_02/317142442" TargetMode="External"/><Relationship Id="rId6" Type="http://schemas.openxmlformats.org/officeDocument/2006/relationships/hyperlink" Target="https://podminky.urs.cz/item/CS_URS_2022_02/612131121" TargetMode="External"/><Relationship Id="rId15" Type="http://schemas.openxmlformats.org/officeDocument/2006/relationships/hyperlink" Target="https://podminky.urs.cz/item/CS_URS_2022_02/949101111" TargetMode="External"/><Relationship Id="rId23" Type="http://schemas.openxmlformats.org/officeDocument/2006/relationships/hyperlink" Target="https://podminky.urs.cz/item/CS_URS_2022_02/978059541" TargetMode="External"/><Relationship Id="rId28" Type="http://schemas.openxmlformats.org/officeDocument/2006/relationships/hyperlink" Target="https://podminky.urs.cz/item/CS_URS_2022_02/998018001" TargetMode="External"/><Relationship Id="rId36" Type="http://schemas.openxmlformats.org/officeDocument/2006/relationships/hyperlink" Target="https://podminky.urs.cz/item/CS_URS_2022_02/735191910" TargetMode="External"/><Relationship Id="rId49" Type="http://schemas.openxmlformats.org/officeDocument/2006/relationships/hyperlink" Target="https://podminky.urs.cz/item/CS_URS_2022_02/763131714" TargetMode="External"/><Relationship Id="rId57" Type="http://schemas.openxmlformats.org/officeDocument/2006/relationships/hyperlink" Target="https://podminky.urs.cz/item/CS_URS_2022_02/766660729" TargetMode="External"/><Relationship Id="rId10" Type="http://schemas.openxmlformats.org/officeDocument/2006/relationships/hyperlink" Target="https://podminky.urs.cz/item/CS_URS_2022_02/612325417" TargetMode="External"/><Relationship Id="rId31" Type="http://schemas.openxmlformats.org/officeDocument/2006/relationships/hyperlink" Target="https://podminky.urs.cz/item/CS_URS_2022_02/725220842" TargetMode="External"/><Relationship Id="rId44" Type="http://schemas.openxmlformats.org/officeDocument/2006/relationships/hyperlink" Target="https://podminky.urs.cz/item/CS_URS_2022_02/763121424" TargetMode="External"/><Relationship Id="rId52" Type="http://schemas.openxmlformats.org/officeDocument/2006/relationships/hyperlink" Target="https://podminky.urs.cz/item/CS_URS_2022_02/998763301" TargetMode="External"/><Relationship Id="rId60" Type="http://schemas.openxmlformats.org/officeDocument/2006/relationships/hyperlink" Target="https://podminky.urs.cz/item/CS_URS_2022_02/766691914" TargetMode="External"/><Relationship Id="rId65" Type="http://schemas.openxmlformats.org/officeDocument/2006/relationships/hyperlink" Target="https://podminky.urs.cz/item/CS_URS_2022_02/771574266" TargetMode="External"/><Relationship Id="rId73" Type="http://schemas.openxmlformats.org/officeDocument/2006/relationships/hyperlink" Target="https://podminky.urs.cz/item/CS_URS_2022_02/776111311" TargetMode="External"/><Relationship Id="rId78" Type="http://schemas.openxmlformats.org/officeDocument/2006/relationships/hyperlink" Target="https://podminky.urs.cz/item/CS_URS_2022_02/776411111" TargetMode="External"/><Relationship Id="rId81" Type="http://schemas.openxmlformats.org/officeDocument/2006/relationships/hyperlink" Target="https://podminky.urs.cz/item/CS_URS_2022_02/781474115" TargetMode="External"/><Relationship Id="rId86" Type="http://schemas.openxmlformats.org/officeDocument/2006/relationships/hyperlink" Target="https://podminky.urs.cz/item/CS_URS_2022_02/783314101" TargetMode="External"/><Relationship Id="rId94" Type="http://schemas.openxmlformats.org/officeDocument/2006/relationships/hyperlink" Target="https://podminky.urs.cz/item/CS_URS_2022_02/784121001" TargetMode="External"/><Relationship Id="rId99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342272245" TargetMode="External"/><Relationship Id="rId9" Type="http://schemas.openxmlformats.org/officeDocument/2006/relationships/hyperlink" Target="https://podminky.urs.cz/item/CS_URS_2022_02/612321131" TargetMode="External"/><Relationship Id="rId13" Type="http://schemas.openxmlformats.org/officeDocument/2006/relationships/hyperlink" Target="https://podminky.urs.cz/item/CS_URS_2022_02/642945111" TargetMode="External"/><Relationship Id="rId18" Type="http://schemas.openxmlformats.org/officeDocument/2006/relationships/hyperlink" Target="https://podminky.urs.cz/item/CS_URS_2022_02/965045112" TargetMode="External"/><Relationship Id="rId39" Type="http://schemas.openxmlformats.org/officeDocument/2006/relationships/hyperlink" Target="https://podminky.urs.cz/item/CS_URS_2022_02/9987511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51" t="s">
        <v>30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47.25" customHeight="1">
      <c r="B23" s="23"/>
      <c r="C23" s="24"/>
      <c r="D23" s="24"/>
      <c r="E23" s="353" t="s">
        <v>36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4">
        <f>ROUND(AG54,2)</f>
        <v>0</v>
      </c>
      <c r="AL26" s="355"/>
      <c r="AM26" s="355"/>
      <c r="AN26" s="355"/>
      <c r="AO26" s="355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6" t="s">
        <v>38</v>
      </c>
      <c r="M28" s="356"/>
      <c r="N28" s="356"/>
      <c r="O28" s="356"/>
      <c r="P28" s="356"/>
      <c r="Q28" s="38"/>
      <c r="R28" s="38"/>
      <c r="S28" s="38"/>
      <c r="T28" s="38"/>
      <c r="U28" s="38"/>
      <c r="V28" s="38"/>
      <c r="W28" s="356" t="s">
        <v>39</v>
      </c>
      <c r="X28" s="356"/>
      <c r="Y28" s="356"/>
      <c r="Z28" s="356"/>
      <c r="AA28" s="356"/>
      <c r="AB28" s="356"/>
      <c r="AC28" s="356"/>
      <c r="AD28" s="356"/>
      <c r="AE28" s="356"/>
      <c r="AF28" s="38"/>
      <c r="AG28" s="38"/>
      <c r="AH28" s="38"/>
      <c r="AI28" s="38"/>
      <c r="AJ28" s="38"/>
      <c r="AK28" s="356" t="s">
        <v>40</v>
      </c>
      <c r="AL28" s="356"/>
      <c r="AM28" s="356"/>
      <c r="AN28" s="356"/>
      <c r="AO28" s="356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40">
        <v>0.21</v>
      </c>
      <c r="M29" s="339"/>
      <c r="N29" s="339"/>
      <c r="O29" s="339"/>
      <c r="P29" s="339"/>
      <c r="Q29" s="43"/>
      <c r="R29" s="43"/>
      <c r="S29" s="43"/>
      <c r="T29" s="43"/>
      <c r="U29" s="43"/>
      <c r="V29" s="43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3"/>
      <c r="AG29" s="43"/>
      <c r="AH29" s="43"/>
      <c r="AI29" s="43"/>
      <c r="AJ29" s="43"/>
      <c r="AK29" s="338">
        <f>ROUND(AV54, 2)</f>
        <v>0</v>
      </c>
      <c r="AL29" s="339"/>
      <c r="AM29" s="339"/>
      <c r="AN29" s="339"/>
      <c r="AO29" s="339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40">
        <v>0.15</v>
      </c>
      <c r="M30" s="339"/>
      <c r="N30" s="339"/>
      <c r="O30" s="339"/>
      <c r="P30" s="339"/>
      <c r="Q30" s="43"/>
      <c r="R30" s="43"/>
      <c r="S30" s="43"/>
      <c r="T30" s="43"/>
      <c r="U30" s="43"/>
      <c r="V30" s="43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3"/>
      <c r="AG30" s="43"/>
      <c r="AH30" s="43"/>
      <c r="AI30" s="43"/>
      <c r="AJ30" s="43"/>
      <c r="AK30" s="338">
        <f>ROUND(AW54, 2)</f>
        <v>0</v>
      </c>
      <c r="AL30" s="339"/>
      <c r="AM30" s="339"/>
      <c r="AN30" s="339"/>
      <c r="AO30" s="339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40">
        <v>0.21</v>
      </c>
      <c r="M31" s="339"/>
      <c r="N31" s="339"/>
      <c r="O31" s="339"/>
      <c r="P31" s="339"/>
      <c r="Q31" s="43"/>
      <c r="R31" s="43"/>
      <c r="S31" s="43"/>
      <c r="T31" s="43"/>
      <c r="U31" s="43"/>
      <c r="V31" s="43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3"/>
      <c r="AG31" s="43"/>
      <c r="AH31" s="43"/>
      <c r="AI31" s="43"/>
      <c r="AJ31" s="43"/>
      <c r="AK31" s="338">
        <v>0</v>
      </c>
      <c r="AL31" s="339"/>
      <c r="AM31" s="339"/>
      <c r="AN31" s="339"/>
      <c r="AO31" s="339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40">
        <v>0.15</v>
      </c>
      <c r="M32" s="339"/>
      <c r="N32" s="339"/>
      <c r="O32" s="339"/>
      <c r="P32" s="339"/>
      <c r="Q32" s="43"/>
      <c r="R32" s="43"/>
      <c r="S32" s="43"/>
      <c r="T32" s="43"/>
      <c r="U32" s="43"/>
      <c r="V32" s="43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3"/>
      <c r="AG32" s="43"/>
      <c r="AH32" s="43"/>
      <c r="AI32" s="43"/>
      <c r="AJ32" s="43"/>
      <c r="AK32" s="338">
        <v>0</v>
      </c>
      <c r="AL32" s="339"/>
      <c r="AM32" s="339"/>
      <c r="AN32" s="339"/>
      <c r="AO32" s="339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40">
        <v>0</v>
      </c>
      <c r="M33" s="339"/>
      <c r="N33" s="339"/>
      <c r="O33" s="339"/>
      <c r="P33" s="339"/>
      <c r="Q33" s="43"/>
      <c r="R33" s="43"/>
      <c r="S33" s="43"/>
      <c r="T33" s="43"/>
      <c r="U33" s="43"/>
      <c r="V33" s="43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3"/>
      <c r="AG33" s="43"/>
      <c r="AH33" s="43"/>
      <c r="AI33" s="43"/>
      <c r="AJ33" s="43"/>
      <c r="AK33" s="338">
        <v>0</v>
      </c>
      <c r="AL33" s="339"/>
      <c r="AM33" s="339"/>
      <c r="AN33" s="339"/>
      <c r="AO33" s="33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44" t="s">
        <v>49</v>
      </c>
      <c r="Y35" s="342"/>
      <c r="Z35" s="342"/>
      <c r="AA35" s="342"/>
      <c r="AB35" s="342"/>
      <c r="AC35" s="47"/>
      <c r="AD35" s="47"/>
      <c r="AE35" s="47"/>
      <c r="AF35" s="47"/>
      <c r="AG35" s="47"/>
      <c r="AH35" s="47"/>
      <c r="AI35" s="47"/>
      <c r="AJ35" s="47"/>
      <c r="AK35" s="341">
        <f>SUM(AK26:AK33)</f>
        <v>0</v>
      </c>
      <c r="AL35" s="342"/>
      <c r="AM35" s="342"/>
      <c r="AN35" s="342"/>
      <c r="AO35" s="34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N7182022c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6" t="str">
        <f>K6</f>
        <v>Stavební úpravy bytu Orlí 6, byt č.4</v>
      </c>
      <c r="M45" s="367"/>
      <c r="N45" s="367"/>
      <c r="O45" s="367"/>
      <c r="P45" s="367"/>
      <c r="Q45" s="367"/>
      <c r="R45" s="367"/>
      <c r="S45" s="367"/>
      <c r="T45" s="367"/>
      <c r="U45" s="367"/>
      <c r="V45" s="367"/>
      <c r="W45" s="367"/>
      <c r="X45" s="367"/>
      <c r="Y45" s="367"/>
      <c r="Z45" s="367"/>
      <c r="AA45" s="367"/>
      <c r="AB45" s="367"/>
      <c r="AC45" s="367"/>
      <c r="AD45" s="367"/>
      <c r="AE45" s="367"/>
      <c r="AF45" s="367"/>
      <c r="AG45" s="367"/>
      <c r="AH45" s="367"/>
      <c r="AI45" s="367"/>
      <c r="AJ45" s="367"/>
      <c r="AK45" s="367"/>
      <c r="AL45" s="367"/>
      <c r="AM45" s="367"/>
      <c r="AN45" s="367"/>
      <c r="AO45" s="36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8" t="str">
        <f>IF(AN8= "","",AN8)</f>
        <v>25. 6. 2022</v>
      </c>
      <c r="AN47" s="36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40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Statutární město Brno,Dominikánské náměstí 196/1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9" t="str">
        <f>IF(E17="","",E17)</f>
        <v>Architektura &amp; interier,Šimůnek &amp; partners, VM</v>
      </c>
      <c r="AN49" s="370"/>
      <c r="AO49" s="370"/>
      <c r="AP49" s="370"/>
      <c r="AQ49" s="38"/>
      <c r="AR49" s="41"/>
      <c r="AS49" s="371" t="s">
        <v>51</v>
      </c>
      <c r="AT49" s="37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69" t="str">
        <f>IF(E20="","",E20)</f>
        <v xml:space="preserve"> </v>
      </c>
      <c r="AN50" s="370"/>
      <c r="AO50" s="370"/>
      <c r="AP50" s="370"/>
      <c r="AQ50" s="38"/>
      <c r="AR50" s="41"/>
      <c r="AS50" s="373"/>
      <c r="AT50" s="37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5"/>
      <c r="AT51" s="37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2" t="s">
        <v>52</v>
      </c>
      <c r="D52" s="363"/>
      <c r="E52" s="363"/>
      <c r="F52" s="363"/>
      <c r="G52" s="363"/>
      <c r="H52" s="68"/>
      <c r="I52" s="365" t="s">
        <v>53</v>
      </c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4" t="s">
        <v>54</v>
      </c>
      <c r="AH52" s="363"/>
      <c r="AI52" s="363"/>
      <c r="AJ52" s="363"/>
      <c r="AK52" s="363"/>
      <c r="AL52" s="363"/>
      <c r="AM52" s="363"/>
      <c r="AN52" s="365" t="s">
        <v>55</v>
      </c>
      <c r="AO52" s="363"/>
      <c r="AP52" s="363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0">
        <f>ROUND(SUM(AG55:AG58),2)</f>
        <v>0</v>
      </c>
      <c r="AH54" s="360"/>
      <c r="AI54" s="360"/>
      <c r="AJ54" s="360"/>
      <c r="AK54" s="360"/>
      <c r="AL54" s="360"/>
      <c r="AM54" s="360"/>
      <c r="AN54" s="361">
        <f>SUM(AG54,AT54)</f>
        <v>0</v>
      </c>
      <c r="AO54" s="361"/>
      <c r="AP54" s="361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A55" s="88" t="s">
        <v>75</v>
      </c>
      <c r="B55" s="89"/>
      <c r="C55" s="90"/>
      <c r="D55" s="359" t="s">
        <v>76</v>
      </c>
      <c r="E55" s="359"/>
      <c r="F55" s="359"/>
      <c r="G55" s="359"/>
      <c r="H55" s="359"/>
      <c r="I55" s="91"/>
      <c r="J55" s="359" t="s">
        <v>77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'01 - Architektonicko stav...'!J30</f>
        <v>0</v>
      </c>
      <c r="AH55" s="358"/>
      <c r="AI55" s="358"/>
      <c r="AJ55" s="358"/>
      <c r="AK55" s="358"/>
      <c r="AL55" s="358"/>
      <c r="AM55" s="358"/>
      <c r="AN55" s="357">
        <f>SUM(AG55,AT55)</f>
        <v>0</v>
      </c>
      <c r="AO55" s="358"/>
      <c r="AP55" s="358"/>
      <c r="AQ55" s="92" t="s">
        <v>78</v>
      </c>
      <c r="AR55" s="93"/>
      <c r="AS55" s="94">
        <v>0</v>
      </c>
      <c r="AT55" s="95">
        <f>ROUND(SUM(AV55:AW55),2)</f>
        <v>0</v>
      </c>
      <c r="AU55" s="96">
        <f>'01 - Architektonicko stav...'!P99</f>
        <v>0</v>
      </c>
      <c r="AV55" s="95">
        <f>'01 - Architektonicko stav...'!J33</f>
        <v>0</v>
      </c>
      <c r="AW55" s="95">
        <f>'01 - Architektonicko stav...'!J34</f>
        <v>0</v>
      </c>
      <c r="AX55" s="95">
        <f>'01 - Architektonicko stav...'!J35</f>
        <v>0</v>
      </c>
      <c r="AY55" s="95">
        <f>'01 - Architektonicko stav...'!J36</f>
        <v>0</v>
      </c>
      <c r="AZ55" s="95">
        <f>'01 - Architektonicko stav...'!F33</f>
        <v>0</v>
      </c>
      <c r="BA55" s="95">
        <f>'01 - Architektonicko stav...'!F34</f>
        <v>0</v>
      </c>
      <c r="BB55" s="95">
        <f>'01 - Architektonicko stav...'!F35</f>
        <v>0</v>
      </c>
      <c r="BC55" s="95">
        <f>'01 - Architektonicko stav...'!F36</f>
        <v>0</v>
      </c>
      <c r="BD55" s="97">
        <f>'01 - Architektonicko stav...'!F37</f>
        <v>0</v>
      </c>
      <c r="BT55" s="98" t="s">
        <v>79</v>
      </c>
      <c r="BV55" s="98" t="s">
        <v>73</v>
      </c>
      <c r="BW55" s="98" t="s">
        <v>80</v>
      </c>
      <c r="BX55" s="98" t="s">
        <v>5</v>
      </c>
      <c r="CL55" s="98" t="s">
        <v>19</v>
      </c>
      <c r="CM55" s="98" t="s">
        <v>79</v>
      </c>
    </row>
    <row r="56" spans="1:91" s="7" customFormat="1" ht="16.5" customHeight="1">
      <c r="A56" s="88" t="s">
        <v>75</v>
      </c>
      <c r="B56" s="89"/>
      <c r="C56" s="90"/>
      <c r="D56" s="359" t="s">
        <v>81</v>
      </c>
      <c r="E56" s="359"/>
      <c r="F56" s="359"/>
      <c r="G56" s="359"/>
      <c r="H56" s="359"/>
      <c r="I56" s="91"/>
      <c r="J56" s="359" t="s">
        <v>82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'02 - Elektroinstalace'!J30</f>
        <v>0</v>
      </c>
      <c r="AH56" s="358"/>
      <c r="AI56" s="358"/>
      <c r="AJ56" s="358"/>
      <c r="AK56" s="358"/>
      <c r="AL56" s="358"/>
      <c r="AM56" s="358"/>
      <c r="AN56" s="357">
        <f>SUM(AG56,AT56)</f>
        <v>0</v>
      </c>
      <c r="AO56" s="358"/>
      <c r="AP56" s="358"/>
      <c r="AQ56" s="92" t="s">
        <v>78</v>
      </c>
      <c r="AR56" s="93"/>
      <c r="AS56" s="94">
        <v>0</v>
      </c>
      <c r="AT56" s="95">
        <f>ROUND(SUM(AV56:AW56),2)</f>
        <v>0</v>
      </c>
      <c r="AU56" s="96">
        <f>'02 - Elektroinstalace'!P98</f>
        <v>0</v>
      </c>
      <c r="AV56" s="95">
        <f>'02 - Elektroinstalace'!J33</f>
        <v>0</v>
      </c>
      <c r="AW56" s="95">
        <f>'02 - Elektroinstalace'!J34</f>
        <v>0</v>
      </c>
      <c r="AX56" s="95">
        <f>'02 - Elektroinstalace'!J35</f>
        <v>0</v>
      </c>
      <c r="AY56" s="95">
        <f>'02 - Elektroinstalace'!J36</f>
        <v>0</v>
      </c>
      <c r="AZ56" s="95">
        <f>'02 - Elektroinstalace'!F33</f>
        <v>0</v>
      </c>
      <c r="BA56" s="95">
        <f>'02 - Elektroinstalace'!F34</f>
        <v>0</v>
      </c>
      <c r="BB56" s="95">
        <f>'02 - Elektroinstalace'!F35</f>
        <v>0</v>
      </c>
      <c r="BC56" s="95">
        <f>'02 - Elektroinstalace'!F36</f>
        <v>0</v>
      </c>
      <c r="BD56" s="97">
        <f>'02 - Elektroinstalace'!F37</f>
        <v>0</v>
      </c>
      <c r="BT56" s="98" t="s">
        <v>79</v>
      </c>
      <c r="BV56" s="98" t="s">
        <v>73</v>
      </c>
      <c r="BW56" s="98" t="s">
        <v>83</v>
      </c>
      <c r="BX56" s="98" t="s">
        <v>5</v>
      </c>
      <c r="CL56" s="98" t="s">
        <v>19</v>
      </c>
      <c r="CM56" s="98" t="s">
        <v>79</v>
      </c>
    </row>
    <row r="57" spans="1:91" s="7" customFormat="1" ht="16.5" customHeight="1">
      <c r="A57" s="88" t="s">
        <v>75</v>
      </c>
      <c r="B57" s="89"/>
      <c r="C57" s="90"/>
      <c r="D57" s="359" t="s">
        <v>84</v>
      </c>
      <c r="E57" s="359"/>
      <c r="F57" s="359"/>
      <c r="G57" s="359"/>
      <c r="H57" s="359"/>
      <c r="I57" s="91"/>
      <c r="J57" s="359" t="s">
        <v>85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'03 - Zdravotechnika'!J30</f>
        <v>0</v>
      </c>
      <c r="AH57" s="358"/>
      <c r="AI57" s="358"/>
      <c r="AJ57" s="358"/>
      <c r="AK57" s="358"/>
      <c r="AL57" s="358"/>
      <c r="AM57" s="358"/>
      <c r="AN57" s="357">
        <f>SUM(AG57,AT57)</f>
        <v>0</v>
      </c>
      <c r="AO57" s="358"/>
      <c r="AP57" s="358"/>
      <c r="AQ57" s="92" t="s">
        <v>78</v>
      </c>
      <c r="AR57" s="93"/>
      <c r="AS57" s="94">
        <v>0</v>
      </c>
      <c r="AT57" s="95">
        <f>ROUND(SUM(AV57:AW57),2)</f>
        <v>0</v>
      </c>
      <c r="AU57" s="96">
        <f>'03 - Zdravotechnika'!P85</f>
        <v>0</v>
      </c>
      <c r="AV57" s="95">
        <f>'03 - Zdravotechnika'!J33</f>
        <v>0</v>
      </c>
      <c r="AW57" s="95">
        <f>'03 - Zdravotechnika'!J34</f>
        <v>0</v>
      </c>
      <c r="AX57" s="95">
        <f>'03 - Zdravotechnika'!J35</f>
        <v>0</v>
      </c>
      <c r="AY57" s="95">
        <f>'03 - Zdravotechnika'!J36</f>
        <v>0</v>
      </c>
      <c r="AZ57" s="95">
        <f>'03 - Zdravotechnika'!F33</f>
        <v>0</v>
      </c>
      <c r="BA57" s="95">
        <f>'03 - Zdravotechnika'!F34</f>
        <v>0</v>
      </c>
      <c r="BB57" s="95">
        <f>'03 - Zdravotechnika'!F35</f>
        <v>0</v>
      </c>
      <c r="BC57" s="95">
        <f>'03 - Zdravotechnika'!F36</f>
        <v>0</v>
      </c>
      <c r="BD57" s="97">
        <f>'03 - Zdravotechnika'!F37</f>
        <v>0</v>
      </c>
      <c r="BT57" s="98" t="s">
        <v>79</v>
      </c>
      <c r="BV57" s="98" t="s">
        <v>73</v>
      </c>
      <c r="BW57" s="98" t="s">
        <v>86</v>
      </c>
      <c r="BX57" s="98" t="s">
        <v>5</v>
      </c>
      <c r="CL57" s="98" t="s">
        <v>19</v>
      </c>
      <c r="CM57" s="98" t="s">
        <v>79</v>
      </c>
    </row>
    <row r="58" spans="1:91" s="7" customFormat="1" ht="16.5" customHeight="1">
      <c r="A58" s="88" t="s">
        <v>75</v>
      </c>
      <c r="B58" s="89"/>
      <c r="C58" s="90"/>
      <c r="D58" s="359" t="s">
        <v>87</v>
      </c>
      <c r="E58" s="359"/>
      <c r="F58" s="359"/>
      <c r="G58" s="359"/>
      <c r="H58" s="359"/>
      <c r="I58" s="91"/>
      <c r="J58" s="359" t="s">
        <v>88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'04 - Ostatní náklady'!J30</f>
        <v>0</v>
      </c>
      <c r="AH58" s="358"/>
      <c r="AI58" s="358"/>
      <c r="AJ58" s="358"/>
      <c r="AK58" s="358"/>
      <c r="AL58" s="358"/>
      <c r="AM58" s="358"/>
      <c r="AN58" s="357">
        <f>SUM(AG58,AT58)</f>
        <v>0</v>
      </c>
      <c r="AO58" s="358"/>
      <c r="AP58" s="358"/>
      <c r="AQ58" s="92" t="s">
        <v>78</v>
      </c>
      <c r="AR58" s="93"/>
      <c r="AS58" s="99">
        <v>0</v>
      </c>
      <c r="AT58" s="100">
        <f>ROUND(SUM(AV58:AW58),2)</f>
        <v>0</v>
      </c>
      <c r="AU58" s="101">
        <f>'04 - Ostatní náklady'!P80</f>
        <v>0</v>
      </c>
      <c r="AV58" s="100">
        <f>'04 - Ostatní náklady'!J33</f>
        <v>0</v>
      </c>
      <c r="AW58" s="100">
        <f>'04 - Ostatní náklady'!J34</f>
        <v>0</v>
      </c>
      <c r="AX58" s="100">
        <f>'04 - Ostatní náklady'!J35</f>
        <v>0</v>
      </c>
      <c r="AY58" s="100">
        <f>'04 - Ostatní náklady'!J36</f>
        <v>0</v>
      </c>
      <c r="AZ58" s="100">
        <f>'04 - Ostatní náklady'!F33</f>
        <v>0</v>
      </c>
      <c r="BA58" s="100">
        <f>'04 - Ostatní náklady'!F34</f>
        <v>0</v>
      </c>
      <c r="BB58" s="100">
        <f>'04 - Ostatní náklady'!F35</f>
        <v>0</v>
      </c>
      <c r="BC58" s="100">
        <f>'04 - Ostatní náklady'!F36</f>
        <v>0</v>
      </c>
      <c r="BD58" s="102">
        <f>'04 - Ostatní náklady'!F37</f>
        <v>0</v>
      </c>
      <c r="BT58" s="98" t="s">
        <v>79</v>
      </c>
      <c r="BV58" s="98" t="s">
        <v>73</v>
      </c>
      <c r="BW58" s="98" t="s">
        <v>89</v>
      </c>
      <c r="BX58" s="98" t="s">
        <v>5</v>
      </c>
      <c r="CL58" s="98" t="s">
        <v>19</v>
      </c>
      <c r="CM58" s="98" t="s">
        <v>79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HwXq56LWkXYx/LgvpjDaHlWadS32qXD0K1dm2iKFN21ecdz4nnrHbSkdRfPzv+bpHHqbR/ut0Pdyw4vEFwDMTQ==" saltValue="ArBGZaCjd5Fps7NQj4Z/cVZom5UNhTFc1KuZu50DgY16Qwd/FFADDNA2sR4NWheKqM8aIDE8PvVdkiWbs1pZOA==" spinCount="100000" sheet="1" objects="1" scenarios="1" formatColumns="0" formatRows="0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1 - Architektonicko stav...'!C2" display="/"/>
    <hyperlink ref="A56" location="'02 - Elektroinstalace'!C2" display="/"/>
    <hyperlink ref="A57" location="'03 - Zdravotechnika'!C2" display="/"/>
    <hyperlink ref="A58" location="'04 - Ostatní náklady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80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6, byt č.4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92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ROUND((SUM(BE99:BE866)),  2)</f>
        <v>0</v>
      </c>
      <c r="G33" s="36"/>
      <c r="H33" s="36"/>
      <c r="I33" s="120">
        <v>0.21</v>
      </c>
      <c r="J33" s="119">
        <f>ROUND(((SUM(BE99:BE866))*I33),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ROUND((SUM(BF99:BF866)),  2)</f>
        <v>0</v>
      </c>
      <c r="G34" s="36"/>
      <c r="H34" s="36"/>
      <c r="I34" s="120">
        <v>0.15</v>
      </c>
      <c r="J34" s="119">
        <f>ROUND(((SUM(BF99:BF866))*I34),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ROUND((SUM(BG99:BG866)),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ROUND((SUM(BH99:BH866)),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ROUND((SUM(BI99:BI866)),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6, byt č.4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01 - Architektonicko stavební řešení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97</v>
      </c>
      <c r="E60" s="139"/>
      <c r="F60" s="139"/>
      <c r="G60" s="139"/>
      <c r="H60" s="139"/>
      <c r="I60" s="139"/>
      <c r="J60" s="140">
        <f>J100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98</v>
      </c>
      <c r="E61" s="145"/>
      <c r="F61" s="145"/>
      <c r="G61" s="145"/>
      <c r="H61" s="145"/>
      <c r="I61" s="145"/>
      <c r="J61" s="146">
        <f>J101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99</v>
      </c>
      <c r="E62" s="145"/>
      <c r="F62" s="145"/>
      <c r="G62" s="145"/>
      <c r="H62" s="145"/>
      <c r="I62" s="145"/>
      <c r="J62" s="146">
        <f>J129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100</v>
      </c>
      <c r="E63" s="145"/>
      <c r="F63" s="145"/>
      <c r="G63" s="145"/>
      <c r="H63" s="145"/>
      <c r="I63" s="145"/>
      <c r="J63" s="146">
        <f>J230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101</v>
      </c>
      <c r="E64" s="145"/>
      <c r="F64" s="145"/>
      <c r="G64" s="145"/>
      <c r="H64" s="145"/>
      <c r="I64" s="145"/>
      <c r="J64" s="146">
        <f>J302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102</v>
      </c>
      <c r="E65" s="145"/>
      <c r="F65" s="145"/>
      <c r="G65" s="145"/>
      <c r="H65" s="145"/>
      <c r="I65" s="145"/>
      <c r="J65" s="146">
        <f>J313</f>
        <v>0</v>
      </c>
      <c r="K65" s="143"/>
      <c r="L65" s="147"/>
    </row>
    <row r="66" spans="1:31" s="9" customFormat="1" ht="24.95" customHeight="1">
      <c r="B66" s="136"/>
      <c r="C66" s="137"/>
      <c r="D66" s="138" t="s">
        <v>103</v>
      </c>
      <c r="E66" s="139"/>
      <c r="F66" s="139"/>
      <c r="G66" s="139"/>
      <c r="H66" s="139"/>
      <c r="I66" s="139"/>
      <c r="J66" s="140">
        <f>J316</f>
        <v>0</v>
      </c>
      <c r="K66" s="137"/>
      <c r="L66" s="141"/>
    </row>
    <row r="67" spans="1:31" s="10" customFormat="1" ht="19.899999999999999" customHeight="1">
      <c r="B67" s="142"/>
      <c r="C67" s="143"/>
      <c r="D67" s="144" t="s">
        <v>104</v>
      </c>
      <c r="E67" s="145"/>
      <c r="F67" s="145"/>
      <c r="G67" s="145"/>
      <c r="H67" s="145"/>
      <c r="I67" s="145"/>
      <c r="J67" s="146">
        <f>J317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105</v>
      </c>
      <c r="E68" s="145"/>
      <c r="F68" s="145"/>
      <c r="G68" s="145"/>
      <c r="H68" s="145"/>
      <c r="I68" s="145"/>
      <c r="J68" s="146">
        <f>J324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106</v>
      </c>
      <c r="E69" s="145"/>
      <c r="F69" s="145"/>
      <c r="G69" s="145"/>
      <c r="H69" s="145"/>
      <c r="I69" s="145"/>
      <c r="J69" s="146">
        <f>J349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107</v>
      </c>
      <c r="E70" s="145"/>
      <c r="F70" s="145"/>
      <c r="G70" s="145"/>
      <c r="H70" s="145"/>
      <c r="I70" s="145"/>
      <c r="J70" s="146">
        <f>J368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108</v>
      </c>
      <c r="E71" s="145"/>
      <c r="F71" s="145"/>
      <c r="G71" s="145"/>
      <c r="H71" s="145"/>
      <c r="I71" s="145"/>
      <c r="J71" s="146">
        <f>J379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109</v>
      </c>
      <c r="E72" s="145"/>
      <c r="F72" s="145"/>
      <c r="G72" s="145"/>
      <c r="H72" s="145"/>
      <c r="I72" s="145"/>
      <c r="J72" s="146">
        <f>J412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110</v>
      </c>
      <c r="E73" s="145"/>
      <c r="F73" s="145"/>
      <c r="G73" s="145"/>
      <c r="H73" s="145"/>
      <c r="I73" s="145"/>
      <c r="J73" s="146">
        <f>J466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111</v>
      </c>
      <c r="E74" s="145"/>
      <c r="F74" s="145"/>
      <c r="G74" s="145"/>
      <c r="H74" s="145"/>
      <c r="I74" s="145"/>
      <c r="J74" s="146">
        <f>J583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112</v>
      </c>
      <c r="E75" s="145"/>
      <c r="F75" s="145"/>
      <c r="G75" s="145"/>
      <c r="H75" s="145"/>
      <c r="I75" s="145"/>
      <c r="J75" s="146">
        <f>J646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113</v>
      </c>
      <c r="E76" s="145"/>
      <c r="F76" s="145"/>
      <c r="G76" s="145"/>
      <c r="H76" s="145"/>
      <c r="I76" s="145"/>
      <c r="J76" s="146">
        <f>J655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114</v>
      </c>
      <c r="E77" s="145"/>
      <c r="F77" s="145"/>
      <c r="G77" s="145"/>
      <c r="H77" s="145"/>
      <c r="I77" s="145"/>
      <c r="J77" s="146">
        <f>J726</f>
        <v>0</v>
      </c>
      <c r="K77" s="143"/>
      <c r="L77" s="147"/>
    </row>
    <row r="78" spans="1:31" s="10" customFormat="1" ht="19.899999999999999" customHeight="1">
      <c r="B78" s="142"/>
      <c r="C78" s="143"/>
      <c r="D78" s="144" t="s">
        <v>115</v>
      </c>
      <c r="E78" s="145"/>
      <c r="F78" s="145"/>
      <c r="G78" s="145"/>
      <c r="H78" s="145"/>
      <c r="I78" s="145"/>
      <c r="J78" s="146">
        <f>J769</f>
        <v>0</v>
      </c>
      <c r="K78" s="143"/>
      <c r="L78" s="147"/>
    </row>
    <row r="79" spans="1:31" s="10" customFormat="1" ht="19.899999999999999" customHeight="1">
      <c r="B79" s="142"/>
      <c r="C79" s="143"/>
      <c r="D79" s="144" t="s">
        <v>116</v>
      </c>
      <c r="E79" s="145"/>
      <c r="F79" s="145"/>
      <c r="G79" s="145"/>
      <c r="H79" s="145"/>
      <c r="I79" s="145"/>
      <c r="J79" s="146">
        <f>J809</f>
        <v>0</v>
      </c>
      <c r="K79" s="143"/>
      <c r="L79" s="147"/>
    </row>
    <row r="80" spans="1:31" s="2" customFormat="1" ht="21.7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s="2" customFormat="1" ht="6.95" customHeight="1">
      <c r="A81" s="36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5" spans="1:31" s="2" customFormat="1" ht="6.95" customHeight="1">
      <c r="A85" s="36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24.95" customHeight="1">
      <c r="A86" s="36"/>
      <c r="B86" s="37"/>
      <c r="C86" s="25" t="s">
        <v>117</v>
      </c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16</v>
      </c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78" t="str">
        <f>E7</f>
        <v>Stavební úpravy bytu Orlí 6, byt č.4</v>
      </c>
      <c r="F89" s="379"/>
      <c r="G89" s="379"/>
      <c r="H89" s="379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2" customHeight="1">
      <c r="A90" s="36"/>
      <c r="B90" s="37"/>
      <c r="C90" s="31" t="s">
        <v>91</v>
      </c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6.5" customHeight="1">
      <c r="A91" s="36"/>
      <c r="B91" s="37"/>
      <c r="C91" s="38"/>
      <c r="D91" s="38"/>
      <c r="E91" s="366" t="str">
        <f>E9</f>
        <v>01 - Architektonicko stavební řešení</v>
      </c>
      <c r="F91" s="377"/>
      <c r="G91" s="377"/>
      <c r="H91" s="377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21</v>
      </c>
      <c r="D93" s="38"/>
      <c r="E93" s="38"/>
      <c r="F93" s="29" t="str">
        <f>F12</f>
        <v xml:space="preserve"> </v>
      </c>
      <c r="G93" s="38"/>
      <c r="H93" s="38"/>
      <c r="I93" s="31" t="s">
        <v>23</v>
      </c>
      <c r="J93" s="61" t="str">
        <f>IF(J12="","",J12)</f>
        <v>25. 6. 2022</v>
      </c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40.15" customHeight="1">
      <c r="A95" s="36"/>
      <c r="B95" s="37"/>
      <c r="C95" s="31" t="s">
        <v>25</v>
      </c>
      <c r="D95" s="38"/>
      <c r="E95" s="38"/>
      <c r="F95" s="29" t="str">
        <f>E15</f>
        <v>Statutární město Brno,Dominikánské náměstí 196/1</v>
      </c>
      <c r="G95" s="38"/>
      <c r="H95" s="38"/>
      <c r="I95" s="31" t="s">
        <v>31</v>
      </c>
      <c r="J95" s="34" t="str">
        <f>E21</f>
        <v>Architektura &amp; interier,Šimůnek &amp; partners, VM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29</v>
      </c>
      <c r="D96" s="38"/>
      <c r="E96" s="38"/>
      <c r="F96" s="29" t="str">
        <f>IF(E18="","",E18)</f>
        <v>Vyplň údaj</v>
      </c>
      <c r="G96" s="38"/>
      <c r="H96" s="38"/>
      <c r="I96" s="31" t="s">
        <v>34</v>
      </c>
      <c r="J96" s="34" t="str">
        <f>E24</f>
        <v xml:space="preserve"> </v>
      </c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0.3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11" customFormat="1" ht="29.25" customHeight="1">
      <c r="A98" s="148"/>
      <c r="B98" s="149"/>
      <c r="C98" s="150" t="s">
        <v>118</v>
      </c>
      <c r="D98" s="151" t="s">
        <v>56</v>
      </c>
      <c r="E98" s="151" t="s">
        <v>52</v>
      </c>
      <c r="F98" s="151" t="s">
        <v>53</v>
      </c>
      <c r="G98" s="151" t="s">
        <v>119</v>
      </c>
      <c r="H98" s="151" t="s">
        <v>120</v>
      </c>
      <c r="I98" s="151" t="s">
        <v>121</v>
      </c>
      <c r="J98" s="151" t="s">
        <v>95</v>
      </c>
      <c r="K98" s="152" t="s">
        <v>122</v>
      </c>
      <c r="L98" s="153"/>
      <c r="M98" s="70" t="s">
        <v>19</v>
      </c>
      <c r="N98" s="71" t="s">
        <v>41</v>
      </c>
      <c r="O98" s="71" t="s">
        <v>123</v>
      </c>
      <c r="P98" s="71" t="s">
        <v>124</v>
      </c>
      <c r="Q98" s="71" t="s">
        <v>125</v>
      </c>
      <c r="R98" s="71" t="s">
        <v>126</v>
      </c>
      <c r="S98" s="71" t="s">
        <v>127</v>
      </c>
      <c r="T98" s="72" t="s">
        <v>128</v>
      </c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</row>
    <row r="99" spans="1:65" s="2" customFormat="1" ht="22.9" customHeight="1">
      <c r="A99" s="36"/>
      <c r="B99" s="37"/>
      <c r="C99" s="77" t="s">
        <v>129</v>
      </c>
      <c r="D99" s="38"/>
      <c r="E99" s="38"/>
      <c r="F99" s="38"/>
      <c r="G99" s="38"/>
      <c r="H99" s="38"/>
      <c r="I99" s="38"/>
      <c r="J99" s="154">
        <f>BK99</f>
        <v>0</v>
      </c>
      <c r="K99" s="38"/>
      <c r="L99" s="41"/>
      <c r="M99" s="73"/>
      <c r="N99" s="155"/>
      <c r="O99" s="74"/>
      <c r="P99" s="156">
        <f>P100+P316</f>
        <v>0</v>
      </c>
      <c r="Q99" s="74"/>
      <c r="R99" s="156">
        <f>R100+R316</f>
        <v>5.8776677900000003</v>
      </c>
      <c r="S99" s="74"/>
      <c r="T99" s="157">
        <f>T100+T316</f>
        <v>7.2509263299999995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70</v>
      </c>
      <c r="AU99" s="19" t="s">
        <v>96</v>
      </c>
      <c r="BK99" s="158">
        <f>BK100+BK316</f>
        <v>0</v>
      </c>
    </row>
    <row r="100" spans="1:65" s="12" customFormat="1" ht="25.9" customHeight="1">
      <c r="B100" s="159"/>
      <c r="C100" s="160"/>
      <c r="D100" s="161" t="s">
        <v>70</v>
      </c>
      <c r="E100" s="162" t="s">
        <v>130</v>
      </c>
      <c r="F100" s="162" t="s">
        <v>131</v>
      </c>
      <c r="G100" s="160"/>
      <c r="H100" s="160"/>
      <c r="I100" s="163"/>
      <c r="J100" s="164">
        <f>BK100</f>
        <v>0</v>
      </c>
      <c r="K100" s="160"/>
      <c r="L100" s="165"/>
      <c r="M100" s="166"/>
      <c r="N100" s="167"/>
      <c r="O100" s="167"/>
      <c r="P100" s="168">
        <f>P101+P129+P230+P302+P313</f>
        <v>0</v>
      </c>
      <c r="Q100" s="167"/>
      <c r="R100" s="168">
        <f>R101+R129+R230+R302+R313</f>
        <v>3.6267192599999998</v>
      </c>
      <c r="S100" s="167"/>
      <c r="T100" s="169">
        <f>T101+T129+T230+T302+T313</f>
        <v>5.9760349999999995</v>
      </c>
      <c r="AR100" s="170" t="s">
        <v>79</v>
      </c>
      <c r="AT100" s="171" t="s">
        <v>70</v>
      </c>
      <c r="AU100" s="171" t="s">
        <v>71</v>
      </c>
      <c r="AY100" s="170" t="s">
        <v>132</v>
      </c>
      <c r="BK100" s="172">
        <f>BK101+BK129+BK230+BK302+BK313</f>
        <v>0</v>
      </c>
    </row>
    <row r="101" spans="1:65" s="12" customFormat="1" ht="22.9" customHeight="1">
      <c r="B101" s="159"/>
      <c r="C101" s="160"/>
      <c r="D101" s="161" t="s">
        <v>70</v>
      </c>
      <c r="E101" s="173" t="s">
        <v>133</v>
      </c>
      <c r="F101" s="173" t="s">
        <v>134</v>
      </c>
      <c r="G101" s="160"/>
      <c r="H101" s="160"/>
      <c r="I101" s="163"/>
      <c r="J101" s="174">
        <f>BK101</f>
        <v>0</v>
      </c>
      <c r="K101" s="160"/>
      <c r="L101" s="165"/>
      <c r="M101" s="166"/>
      <c r="N101" s="167"/>
      <c r="O101" s="167"/>
      <c r="P101" s="168">
        <f>SUM(P102:P128)</f>
        <v>0</v>
      </c>
      <c r="Q101" s="167"/>
      <c r="R101" s="168">
        <f>SUM(R102:R128)</f>
        <v>1.0557653299999998</v>
      </c>
      <c r="S101" s="167"/>
      <c r="T101" s="169">
        <f>SUM(T102:T128)</f>
        <v>0</v>
      </c>
      <c r="AR101" s="170" t="s">
        <v>79</v>
      </c>
      <c r="AT101" s="171" t="s">
        <v>70</v>
      </c>
      <c r="AU101" s="171" t="s">
        <v>79</v>
      </c>
      <c r="AY101" s="170" t="s">
        <v>132</v>
      </c>
      <c r="BK101" s="172">
        <f>SUM(BK102:BK128)</f>
        <v>0</v>
      </c>
    </row>
    <row r="102" spans="1:65" s="2" customFormat="1" ht="24.2" customHeight="1">
      <c r="A102" s="36"/>
      <c r="B102" s="37"/>
      <c r="C102" s="175" t="s">
        <v>79</v>
      </c>
      <c r="D102" s="175" t="s">
        <v>135</v>
      </c>
      <c r="E102" s="176" t="s">
        <v>136</v>
      </c>
      <c r="F102" s="177" t="s">
        <v>137</v>
      </c>
      <c r="G102" s="178" t="s">
        <v>138</v>
      </c>
      <c r="H102" s="179">
        <v>1</v>
      </c>
      <c r="I102" s="180"/>
      <c r="J102" s="181">
        <f>ROUND(I102*H102,2)</f>
        <v>0</v>
      </c>
      <c r="K102" s="177" t="s">
        <v>139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3.9629999999999999E-2</v>
      </c>
      <c r="R102" s="184">
        <f>Q102*H102</f>
        <v>3.9629999999999999E-2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140</v>
      </c>
      <c r="AT102" s="186" t="s">
        <v>135</v>
      </c>
      <c r="AU102" s="186" t="s">
        <v>141</v>
      </c>
      <c r="AY102" s="19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141</v>
      </c>
      <c r="BK102" s="187">
        <f>ROUND(I102*H102,2)</f>
        <v>0</v>
      </c>
      <c r="BL102" s="19" t="s">
        <v>140</v>
      </c>
      <c r="BM102" s="186" t="s">
        <v>142</v>
      </c>
    </row>
    <row r="103" spans="1:65" s="2" customFormat="1">
      <c r="A103" s="36"/>
      <c r="B103" s="37"/>
      <c r="C103" s="38"/>
      <c r="D103" s="188" t="s">
        <v>143</v>
      </c>
      <c r="E103" s="38"/>
      <c r="F103" s="189" t="s">
        <v>144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143</v>
      </c>
      <c r="AU103" s="19" t="s">
        <v>141</v>
      </c>
    </row>
    <row r="104" spans="1:65" s="13" customFormat="1">
      <c r="B104" s="193"/>
      <c r="C104" s="194"/>
      <c r="D104" s="195" t="s">
        <v>145</v>
      </c>
      <c r="E104" s="196" t="s">
        <v>19</v>
      </c>
      <c r="F104" s="197" t="s">
        <v>146</v>
      </c>
      <c r="G104" s="194"/>
      <c r="H104" s="196" t="s">
        <v>19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145</v>
      </c>
      <c r="AU104" s="203" t="s">
        <v>141</v>
      </c>
      <c r="AV104" s="13" t="s">
        <v>79</v>
      </c>
      <c r="AW104" s="13" t="s">
        <v>33</v>
      </c>
      <c r="AX104" s="13" t="s">
        <v>71</v>
      </c>
      <c r="AY104" s="203" t="s">
        <v>132</v>
      </c>
    </row>
    <row r="105" spans="1:65" s="14" customFormat="1">
      <c r="B105" s="204"/>
      <c r="C105" s="205"/>
      <c r="D105" s="195" t="s">
        <v>145</v>
      </c>
      <c r="E105" s="206" t="s">
        <v>19</v>
      </c>
      <c r="F105" s="207" t="s">
        <v>79</v>
      </c>
      <c r="G105" s="205"/>
      <c r="H105" s="208">
        <v>1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145</v>
      </c>
      <c r="AU105" s="214" t="s">
        <v>141</v>
      </c>
      <c r="AV105" s="14" t="s">
        <v>141</v>
      </c>
      <c r="AW105" s="14" t="s">
        <v>33</v>
      </c>
      <c r="AX105" s="14" t="s">
        <v>71</v>
      </c>
      <c r="AY105" s="214" t="s">
        <v>132</v>
      </c>
    </row>
    <row r="106" spans="1:65" s="15" customFormat="1">
      <c r="B106" s="215"/>
      <c r="C106" s="216"/>
      <c r="D106" s="195" t="s">
        <v>145</v>
      </c>
      <c r="E106" s="217" t="s">
        <v>19</v>
      </c>
      <c r="F106" s="218" t="s">
        <v>147</v>
      </c>
      <c r="G106" s="216"/>
      <c r="H106" s="219">
        <v>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145</v>
      </c>
      <c r="AU106" s="225" t="s">
        <v>141</v>
      </c>
      <c r="AV106" s="15" t="s">
        <v>140</v>
      </c>
      <c r="AW106" s="15" t="s">
        <v>33</v>
      </c>
      <c r="AX106" s="15" t="s">
        <v>79</v>
      </c>
      <c r="AY106" s="225" t="s">
        <v>132</v>
      </c>
    </row>
    <row r="107" spans="1:65" s="2" customFormat="1" ht="16.5" customHeight="1">
      <c r="A107" s="36"/>
      <c r="B107" s="37"/>
      <c r="C107" s="175" t="s">
        <v>141</v>
      </c>
      <c r="D107" s="175" t="s">
        <v>135</v>
      </c>
      <c r="E107" s="176" t="s">
        <v>148</v>
      </c>
      <c r="F107" s="177" t="s">
        <v>149</v>
      </c>
      <c r="G107" s="178" t="s">
        <v>150</v>
      </c>
      <c r="H107" s="179">
        <v>3.3000000000000002E-2</v>
      </c>
      <c r="I107" s="180"/>
      <c r="J107" s="181">
        <f>ROUND(I107*H107,2)</f>
        <v>0</v>
      </c>
      <c r="K107" s="177" t="s">
        <v>139</v>
      </c>
      <c r="L107" s="41"/>
      <c r="M107" s="182" t="s">
        <v>19</v>
      </c>
      <c r="N107" s="183" t="s">
        <v>43</v>
      </c>
      <c r="O107" s="66"/>
      <c r="P107" s="184">
        <f>O107*H107</f>
        <v>0</v>
      </c>
      <c r="Q107" s="184">
        <v>1.0900000000000001</v>
      </c>
      <c r="R107" s="184">
        <f>Q107*H107</f>
        <v>3.5970000000000002E-2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140</v>
      </c>
      <c r="AT107" s="186" t="s">
        <v>135</v>
      </c>
      <c r="AU107" s="186" t="s">
        <v>141</v>
      </c>
      <c r="AY107" s="19" t="s">
        <v>132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141</v>
      </c>
      <c r="BK107" s="187">
        <f>ROUND(I107*H107,2)</f>
        <v>0</v>
      </c>
      <c r="BL107" s="19" t="s">
        <v>140</v>
      </c>
      <c r="BM107" s="186" t="s">
        <v>151</v>
      </c>
    </row>
    <row r="108" spans="1:65" s="2" customFormat="1">
      <c r="A108" s="36"/>
      <c r="B108" s="37"/>
      <c r="C108" s="38"/>
      <c r="D108" s="188" t="s">
        <v>143</v>
      </c>
      <c r="E108" s="38"/>
      <c r="F108" s="189" t="s">
        <v>152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143</v>
      </c>
      <c r="AU108" s="19" t="s">
        <v>141</v>
      </c>
    </row>
    <row r="109" spans="1:65" s="13" customFormat="1">
      <c r="B109" s="193"/>
      <c r="C109" s="194"/>
      <c r="D109" s="195" t="s">
        <v>145</v>
      </c>
      <c r="E109" s="196" t="s">
        <v>19</v>
      </c>
      <c r="F109" s="197" t="s">
        <v>146</v>
      </c>
      <c r="G109" s="194"/>
      <c r="H109" s="196" t="s">
        <v>19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145</v>
      </c>
      <c r="AU109" s="203" t="s">
        <v>141</v>
      </c>
      <c r="AV109" s="13" t="s">
        <v>79</v>
      </c>
      <c r="AW109" s="13" t="s">
        <v>33</v>
      </c>
      <c r="AX109" s="13" t="s">
        <v>71</v>
      </c>
      <c r="AY109" s="203" t="s">
        <v>132</v>
      </c>
    </row>
    <row r="110" spans="1:65" s="13" customFormat="1">
      <c r="B110" s="193"/>
      <c r="C110" s="194"/>
      <c r="D110" s="195" t="s">
        <v>145</v>
      </c>
      <c r="E110" s="196" t="s">
        <v>19</v>
      </c>
      <c r="F110" s="197" t="s">
        <v>153</v>
      </c>
      <c r="G110" s="194"/>
      <c r="H110" s="196" t="s">
        <v>19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145</v>
      </c>
      <c r="AU110" s="203" t="s">
        <v>141</v>
      </c>
      <c r="AV110" s="13" t="s">
        <v>79</v>
      </c>
      <c r="AW110" s="13" t="s">
        <v>33</v>
      </c>
      <c r="AX110" s="13" t="s">
        <v>71</v>
      </c>
      <c r="AY110" s="203" t="s">
        <v>132</v>
      </c>
    </row>
    <row r="111" spans="1:65" s="14" customFormat="1">
      <c r="B111" s="204"/>
      <c r="C111" s="205"/>
      <c r="D111" s="195" t="s">
        <v>145</v>
      </c>
      <c r="E111" s="206" t="s">
        <v>19</v>
      </c>
      <c r="F111" s="207" t="s">
        <v>154</v>
      </c>
      <c r="G111" s="205"/>
      <c r="H111" s="208">
        <v>3.3000000000000002E-2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145</v>
      </c>
      <c r="AU111" s="214" t="s">
        <v>141</v>
      </c>
      <c r="AV111" s="14" t="s">
        <v>141</v>
      </c>
      <c r="AW111" s="14" t="s">
        <v>33</v>
      </c>
      <c r="AX111" s="14" t="s">
        <v>71</v>
      </c>
      <c r="AY111" s="214" t="s">
        <v>132</v>
      </c>
    </row>
    <row r="112" spans="1:65" s="15" customFormat="1">
      <c r="B112" s="215"/>
      <c r="C112" s="216"/>
      <c r="D112" s="195" t="s">
        <v>145</v>
      </c>
      <c r="E112" s="217" t="s">
        <v>19</v>
      </c>
      <c r="F112" s="218" t="s">
        <v>147</v>
      </c>
      <c r="G112" s="216"/>
      <c r="H112" s="219">
        <v>3.3000000000000002E-2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145</v>
      </c>
      <c r="AU112" s="225" t="s">
        <v>141</v>
      </c>
      <c r="AV112" s="15" t="s">
        <v>140</v>
      </c>
      <c r="AW112" s="15" t="s">
        <v>33</v>
      </c>
      <c r="AX112" s="15" t="s">
        <v>79</v>
      </c>
      <c r="AY112" s="225" t="s">
        <v>132</v>
      </c>
    </row>
    <row r="113" spans="1:65" s="2" customFormat="1" ht="24.2" customHeight="1">
      <c r="A113" s="36"/>
      <c r="B113" s="37"/>
      <c r="C113" s="175" t="s">
        <v>133</v>
      </c>
      <c r="D113" s="175" t="s">
        <v>135</v>
      </c>
      <c r="E113" s="176" t="s">
        <v>155</v>
      </c>
      <c r="F113" s="177" t="s">
        <v>156</v>
      </c>
      <c r="G113" s="178" t="s">
        <v>157</v>
      </c>
      <c r="H113" s="179">
        <v>6.22</v>
      </c>
      <c r="I113" s="180"/>
      <c r="J113" s="181">
        <f>ROUND(I113*H113,2)</f>
        <v>0</v>
      </c>
      <c r="K113" s="177" t="s">
        <v>139</v>
      </c>
      <c r="L113" s="41"/>
      <c r="M113" s="182" t="s">
        <v>19</v>
      </c>
      <c r="N113" s="183" t="s">
        <v>43</v>
      </c>
      <c r="O113" s="66"/>
      <c r="P113" s="184">
        <f>O113*H113</f>
        <v>0</v>
      </c>
      <c r="Q113" s="184">
        <v>6.1719999999999997E-2</v>
      </c>
      <c r="R113" s="184">
        <f>Q113*H113</f>
        <v>0.38389839999999997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140</v>
      </c>
      <c r="AT113" s="186" t="s">
        <v>135</v>
      </c>
      <c r="AU113" s="186" t="s">
        <v>141</v>
      </c>
      <c r="AY113" s="19" t="s">
        <v>132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141</v>
      </c>
      <c r="BK113" s="187">
        <f>ROUND(I113*H113,2)</f>
        <v>0</v>
      </c>
      <c r="BL113" s="19" t="s">
        <v>140</v>
      </c>
      <c r="BM113" s="186" t="s">
        <v>158</v>
      </c>
    </row>
    <row r="114" spans="1:65" s="2" customFormat="1">
      <c r="A114" s="36"/>
      <c r="B114" s="37"/>
      <c r="C114" s="38"/>
      <c r="D114" s="188" t="s">
        <v>143</v>
      </c>
      <c r="E114" s="38"/>
      <c r="F114" s="189" t="s">
        <v>159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143</v>
      </c>
      <c r="AU114" s="19" t="s">
        <v>141</v>
      </c>
    </row>
    <row r="115" spans="1:65" s="13" customFormat="1">
      <c r="B115" s="193"/>
      <c r="C115" s="194"/>
      <c r="D115" s="195" t="s">
        <v>145</v>
      </c>
      <c r="E115" s="196" t="s">
        <v>19</v>
      </c>
      <c r="F115" s="197" t="s">
        <v>146</v>
      </c>
      <c r="G115" s="194"/>
      <c r="H115" s="196" t="s">
        <v>19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145</v>
      </c>
      <c r="AU115" s="203" t="s">
        <v>141</v>
      </c>
      <c r="AV115" s="13" t="s">
        <v>79</v>
      </c>
      <c r="AW115" s="13" t="s">
        <v>33</v>
      </c>
      <c r="AX115" s="13" t="s">
        <v>71</v>
      </c>
      <c r="AY115" s="203" t="s">
        <v>132</v>
      </c>
    </row>
    <row r="116" spans="1:65" s="14" customFormat="1">
      <c r="B116" s="204"/>
      <c r="C116" s="205"/>
      <c r="D116" s="195" t="s">
        <v>145</v>
      </c>
      <c r="E116" s="206" t="s">
        <v>19</v>
      </c>
      <c r="F116" s="207" t="s">
        <v>160</v>
      </c>
      <c r="G116" s="205"/>
      <c r="H116" s="208">
        <v>7.5990000000000002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145</v>
      </c>
      <c r="AU116" s="214" t="s">
        <v>141</v>
      </c>
      <c r="AV116" s="14" t="s">
        <v>141</v>
      </c>
      <c r="AW116" s="14" t="s">
        <v>33</v>
      </c>
      <c r="AX116" s="14" t="s">
        <v>71</v>
      </c>
      <c r="AY116" s="214" t="s">
        <v>132</v>
      </c>
    </row>
    <row r="117" spans="1:65" s="14" customFormat="1">
      <c r="B117" s="204"/>
      <c r="C117" s="205"/>
      <c r="D117" s="195" t="s">
        <v>145</v>
      </c>
      <c r="E117" s="206" t="s">
        <v>19</v>
      </c>
      <c r="F117" s="207" t="s">
        <v>161</v>
      </c>
      <c r="G117" s="205"/>
      <c r="H117" s="208">
        <v>-1.379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145</v>
      </c>
      <c r="AU117" s="214" t="s">
        <v>141</v>
      </c>
      <c r="AV117" s="14" t="s">
        <v>141</v>
      </c>
      <c r="AW117" s="14" t="s">
        <v>33</v>
      </c>
      <c r="AX117" s="14" t="s">
        <v>71</v>
      </c>
      <c r="AY117" s="214" t="s">
        <v>132</v>
      </c>
    </row>
    <row r="118" spans="1:65" s="15" customFormat="1">
      <c r="B118" s="215"/>
      <c r="C118" s="216"/>
      <c r="D118" s="195" t="s">
        <v>145</v>
      </c>
      <c r="E118" s="217" t="s">
        <v>19</v>
      </c>
      <c r="F118" s="218" t="s">
        <v>147</v>
      </c>
      <c r="G118" s="216"/>
      <c r="H118" s="219">
        <v>6.2200000000000006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145</v>
      </c>
      <c r="AU118" s="225" t="s">
        <v>141</v>
      </c>
      <c r="AV118" s="15" t="s">
        <v>140</v>
      </c>
      <c r="AW118" s="15" t="s">
        <v>33</v>
      </c>
      <c r="AX118" s="15" t="s">
        <v>79</v>
      </c>
      <c r="AY118" s="225" t="s">
        <v>132</v>
      </c>
    </row>
    <row r="119" spans="1:65" s="2" customFormat="1" ht="24.2" customHeight="1">
      <c r="A119" s="36"/>
      <c r="B119" s="37"/>
      <c r="C119" s="175" t="s">
        <v>140</v>
      </c>
      <c r="D119" s="175" t="s">
        <v>135</v>
      </c>
      <c r="E119" s="176" t="s">
        <v>162</v>
      </c>
      <c r="F119" s="177" t="s">
        <v>163</v>
      </c>
      <c r="G119" s="178" t="s">
        <v>157</v>
      </c>
      <c r="H119" s="179">
        <v>7.5129999999999999</v>
      </c>
      <c r="I119" s="180"/>
      <c r="J119" s="181">
        <f>ROUND(I119*H119,2)</f>
        <v>0</v>
      </c>
      <c r="K119" s="177" t="s">
        <v>139</v>
      </c>
      <c r="L119" s="41"/>
      <c r="M119" s="182" t="s">
        <v>19</v>
      </c>
      <c r="N119" s="183" t="s">
        <v>43</v>
      </c>
      <c r="O119" s="66"/>
      <c r="P119" s="184">
        <f>O119*H119</f>
        <v>0</v>
      </c>
      <c r="Q119" s="184">
        <v>7.9210000000000003E-2</v>
      </c>
      <c r="R119" s="184">
        <f>Q119*H119</f>
        <v>0.59510472999999997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140</v>
      </c>
      <c r="AT119" s="186" t="s">
        <v>135</v>
      </c>
      <c r="AU119" s="186" t="s">
        <v>141</v>
      </c>
      <c r="AY119" s="19" t="s">
        <v>132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141</v>
      </c>
      <c r="BK119" s="187">
        <f>ROUND(I119*H119,2)</f>
        <v>0</v>
      </c>
      <c r="BL119" s="19" t="s">
        <v>140</v>
      </c>
      <c r="BM119" s="186" t="s">
        <v>164</v>
      </c>
    </row>
    <row r="120" spans="1:65" s="2" customFormat="1">
      <c r="A120" s="36"/>
      <c r="B120" s="37"/>
      <c r="C120" s="38"/>
      <c r="D120" s="188" t="s">
        <v>143</v>
      </c>
      <c r="E120" s="38"/>
      <c r="F120" s="189" t="s">
        <v>165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143</v>
      </c>
      <c r="AU120" s="19" t="s">
        <v>141</v>
      </c>
    </row>
    <row r="121" spans="1:65" s="13" customFormat="1">
      <c r="B121" s="193"/>
      <c r="C121" s="194"/>
      <c r="D121" s="195" t="s">
        <v>145</v>
      </c>
      <c r="E121" s="196" t="s">
        <v>19</v>
      </c>
      <c r="F121" s="197" t="s">
        <v>146</v>
      </c>
      <c r="G121" s="194"/>
      <c r="H121" s="196" t="s">
        <v>19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145</v>
      </c>
      <c r="AU121" s="203" t="s">
        <v>141</v>
      </c>
      <c r="AV121" s="13" t="s">
        <v>79</v>
      </c>
      <c r="AW121" s="13" t="s">
        <v>33</v>
      </c>
      <c r="AX121" s="13" t="s">
        <v>71</v>
      </c>
      <c r="AY121" s="203" t="s">
        <v>132</v>
      </c>
    </row>
    <row r="122" spans="1:65" s="14" customFormat="1">
      <c r="B122" s="204"/>
      <c r="C122" s="205"/>
      <c r="D122" s="195" t="s">
        <v>145</v>
      </c>
      <c r="E122" s="206" t="s">
        <v>19</v>
      </c>
      <c r="F122" s="207" t="s">
        <v>166</v>
      </c>
      <c r="G122" s="205"/>
      <c r="H122" s="208">
        <v>9.0890000000000004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145</v>
      </c>
      <c r="AU122" s="214" t="s">
        <v>141</v>
      </c>
      <c r="AV122" s="14" t="s">
        <v>141</v>
      </c>
      <c r="AW122" s="14" t="s">
        <v>33</v>
      </c>
      <c r="AX122" s="14" t="s">
        <v>71</v>
      </c>
      <c r="AY122" s="214" t="s">
        <v>132</v>
      </c>
    </row>
    <row r="123" spans="1:65" s="14" customFormat="1">
      <c r="B123" s="204"/>
      <c r="C123" s="205"/>
      <c r="D123" s="195" t="s">
        <v>145</v>
      </c>
      <c r="E123" s="206" t="s">
        <v>19</v>
      </c>
      <c r="F123" s="207" t="s">
        <v>167</v>
      </c>
      <c r="G123" s="205"/>
      <c r="H123" s="208">
        <v>-1.5760000000000001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145</v>
      </c>
      <c r="AU123" s="214" t="s">
        <v>141</v>
      </c>
      <c r="AV123" s="14" t="s">
        <v>141</v>
      </c>
      <c r="AW123" s="14" t="s">
        <v>33</v>
      </c>
      <c r="AX123" s="14" t="s">
        <v>71</v>
      </c>
      <c r="AY123" s="214" t="s">
        <v>132</v>
      </c>
    </row>
    <row r="124" spans="1:65" s="15" customFormat="1">
      <c r="B124" s="215"/>
      <c r="C124" s="216"/>
      <c r="D124" s="195" t="s">
        <v>145</v>
      </c>
      <c r="E124" s="217" t="s">
        <v>19</v>
      </c>
      <c r="F124" s="218" t="s">
        <v>147</v>
      </c>
      <c r="G124" s="216"/>
      <c r="H124" s="219">
        <v>7.5129999999999999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145</v>
      </c>
      <c r="AU124" s="225" t="s">
        <v>141</v>
      </c>
      <c r="AV124" s="15" t="s">
        <v>140</v>
      </c>
      <c r="AW124" s="15" t="s">
        <v>33</v>
      </c>
      <c r="AX124" s="15" t="s">
        <v>79</v>
      </c>
      <c r="AY124" s="225" t="s">
        <v>132</v>
      </c>
    </row>
    <row r="125" spans="1:65" s="2" customFormat="1" ht="16.5" customHeight="1">
      <c r="A125" s="36"/>
      <c r="B125" s="37"/>
      <c r="C125" s="175" t="s">
        <v>168</v>
      </c>
      <c r="D125" s="175" t="s">
        <v>135</v>
      </c>
      <c r="E125" s="176" t="s">
        <v>169</v>
      </c>
      <c r="F125" s="177" t="s">
        <v>170</v>
      </c>
      <c r="G125" s="178" t="s">
        <v>171</v>
      </c>
      <c r="H125" s="179">
        <v>8.94</v>
      </c>
      <c r="I125" s="180"/>
      <c r="J125" s="181">
        <f>ROUND(I125*H125,2)</f>
        <v>0</v>
      </c>
      <c r="K125" s="177" t="s">
        <v>139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1.2999999999999999E-4</v>
      </c>
      <c r="R125" s="184">
        <f>Q125*H125</f>
        <v>1.1621999999999997E-3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140</v>
      </c>
      <c r="AT125" s="186" t="s">
        <v>135</v>
      </c>
      <c r="AU125" s="186" t="s">
        <v>141</v>
      </c>
      <c r="AY125" s="19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141</v>
      </c>
      <c r="BK125" s="187">
        <f>ROUND(I125*H125,2)</f>
        <v>0</v>
      </c>
      <c r="BL125" s="19" t="s">
        <v>140</v>
      </c>
      <c r="BM125" s="186" t="s">
        <v>172</v>
      </c>
    </row>
    <row r="126" spans="1:65" s="2" customFormat="1">
      <c r="A126" s="36"/>
      <c r="B126" s="37"/>
      <c r="C126" s="38"/>
      <c r="D126" s="188" t="s">
        <v>143</v>
      </c>
      <c r="E126" s="38"/>
      <c r="F126" s="189" t="s">
        <v>173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143</v>
      </c>
      <c r="AU126" s="19" t="s">
        <v>141</v>
      </c>
    </row>
    <row r="127" spans="1:65" s="14" customFormat="1">
      <c r="B127" s="204"/>
      <c r="C127" s="205"/>
      <c r="D127" s="195" t="s">
        <v>145</v>
      </c>
      <c r="E127" s="206" t="s">
        <v>19</v>
      </c>
      <c r="F127" s="207" t="s">
        <v>174</v>
      </c>
      <c r="G127" s="205"/>
      <c r="H127" s="208">
        <v>8.94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145</v>
      </c>
      <c r="AU127" s="214" t="s">
        <v>141</v>
      </c>
      <c r="AV127" s="14" t="s">
        <v>141</v>
      </c>
      <c r="AW127" s="14" t="s">
        <v>33</v>
      </c>
      <c r="AX127" s="14" t="s">
        <v>71</v>
      </c>
      <c r="AY127" s="214" t="s">
        <v>132</v>
      </c>
    </row>
    <row r="128" spans="1:65" s="15" customFormat="1">
      <c r="B128" s="215"/>
      <c r="C128" s="216"/>
      <c r="D128" s="195" t="s">
        <v>145</v>
      </c>
      <c r="E128" s="217" t="s">
        <v>19</v>
      </c>
      <c r="F128" s="218" t="s">
        <v>147</v>
      </c>
      <c r="G128" s="216"/>
      <c r="H128" s="219">
        <v>8.94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145</v>
      </c>
      <c r="AU128" s="225" t="s">
        <v>141</v>
      </c>
      <c r="AV128" s="15" t="s">
        <v>140</v>
      </c>
      <c r="AW128" s="15" t="s">
        <v>33</v>
      </c>
      <c r="AX128" s="15" t="s">
        <v>79</v>
      </c>
      <c r="AY128" s="225" t="s">
        <v>132</v>
      </c>
    </row>
    <row r="129" spans="1:65" s="12" customFormat="1" ht="22.9" customHeight="1">
      <c r="B129" s="159"/>
      <c r="C129" s="160"/>
      <c r="D129" s="161" t="s">
        <v>70</v>
      </c>
      <c r="E129" s="173" t="s">
        <v>175</v>
      </c>
      <c r="F129" s="173" t="s">
        <v>176</v>
      </c>
      <c r="G129" s="160"/>
      <c r="H129" s="160"/>
      <c r="I129" s="163"/>
      <c r="J129" s="174">
        <f>BK129</f>
        <v>0</v>
      </c>
      <c r="K129" s="160"/>
      <c r="L129" s="165"/>
      <c r="M129" s="166"/>
      <c r="N129" s="167"/>
      <c r="O129" s="167"/>
      <c r="P129" s="168">
        <f>SUM(P130:P229)</f>
        <v>0</v>
      </c>
      <c r="Q129" s="167"/>
      <c r="R129" s="168">
        <f>SUM(R130:R229)</f>
        <v>2.5273999300000001</v>
      </c>
      <c r="S129" s="167"/>
      <c r="T129" s="169">
        <f>SUM(T130:T229)</f>
        <v>0</v>
      </c>
      <c r="AR129" s="170" t="s">
        <v>79</v>
      </c>
      <c r="AT129" s="171" t="s">
        <v>70</v>
      </c>
      <c r="AU129" s="171" t="s">
        <v>79</v>
      </c>
      <c r="AY129" s="170" t="s">
        <v>132</v>
      </c>
      <c r="BK129" s="172">
        <f>SUM(BK130:BK229)</f>
        <v>0</v>
      </c>
    </row>
    <row r="130" spans="1:65" s="2" customFormat="1" ht="16.5" customHeight="1">
      <c r="A130" s="36"/>
      <c r="B130" s="37"/>
      <c r="C130" s="175" t="s">
        <v>175</v>
      </c>
      <c r="D130" s="175" t="s">
        <v>135</v>
      </c>
      <c r="E130" s="176" t="s">
        <v>177</v>
      </c>
      <c r="F130" s="177" t="s">
        <v>178</v>
      </c>
      <c r="G130" s="178" t="s">
        <v>157</v>
      </c>
      <c r="H130" s="179">
        <v>26.462</v>
      </c>
      <c r="I130" s="180"/>
      <c r="J130" s="181">
        <f>ROUND(I130*H130,2)</f>
        <v>0</v>
      </c>
      <c r="K130" s="177" t="s">
        <v>139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2.5999999999999998E-4</v>
      </c>
      <c r="R130" s="184">
        <f>Q130*H130</f>
        <v>6.8801199999999991E-3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140</v>
      </c>
      <c r="AT130" s="186" t="s">
        <v>135</v>
      </c>
      <c r="AU130" s="186" t="s">
        <v>141</v>
      </c>
      <c r="AY130" s="19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141</v>
      </c>
      <c r="BK130" s="187">
        <f>ROUND(I130*H130,2)</f>
        <v>0</v>
      </c>
      <c r="BL130" s="19" t="s">
        <v>140</v>
      </c>
      <c r="BM130" s="186" t="s">
        <v>179</v>
      </c>
    </row>
    <row r="131" spans="1:65" s="2" customFormat="1">
      <c r="A131" s="36"/>
      <c r="B131" s="37"/>
      <c r="C131" s="38"/>
      <c r="D131" s="188" t="s">
        <v>143</v>
      </c>
      <c r="E131" s="38"/>
      <c r="F131" s="189" t="s">
        <v>180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143</v>
      </c>
      <c r="AU131" s="19" t="s">
        <v>141</v>
      </c>
    </row>
    <row r="132" spans="1:65" s="13" customFormat="1">
      <c r="B132" s="193"/>
      <c r="C132" s="194"/>
      <c r="D132" s="195" t="s">
        <v>145</v>
      </c>
      <c r="E132" s="196" t="s">
        <v>19</v>
      </c>
      <c r="F132" s="197" t="s">
        <v>146</v>
      </c>
      <c r="G132" s="194"/>
      <c r="H132" s="196" t="s">
        <v>19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145</v>
      </c>
      <c r="AU132" s="203" t="s">
        <v>141</v>
      </c>
      <c r="AV132" s="13" t="s">
        <v>79</v>
      </c>
      <c r="AW132" s="13" t="s">
        <v>33</v>
      </c>
      <c r="AX132" s="13" t="s">
        <v>71</v>
      </c>
      <c r="AY132" s="203" t="s">
        <v>132</v>
      </c>
    </row>
    <row r="133" spans="1:65" s="13" customFormat="1">
      <c r="B133" s="193"/>
      <c r="C133" s="194"/>
      <c r="D133" s="195" t="s">
        <v>145</v>
      </c>
      <c r="E133" s="196" t="s">
        <v>19</v>
      </c>
      <c r="F133" s="197" t="s">
        <v>181</v>
      </c>
      <c r="G133" s="194"/>
      <c r="H133" s="196" t="s">
        <v>19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145</v>
      </c>
      <c r="AU133" s="203" t="s">
        <v>141</v>
      </c>
      <c r="AV133" s="13" t="s">
        <v>79</v>
      </c>
      <c r="AW133" s="13" t="s">
        <v>33</v>
      </c>
      <c r="AX133" s="13" t="s">
        <v>71</v>
      </c>
      <c r="AY133" s="203" t="s">
        <v>132</v>
      </c>
    </row>
    <row r="134" spans="1:65" s="14" customFormat="1">
      <c r="B134" s="204"/>
      <c r="C134" s="205"/>
      <c r="D134" s="195" t="s">
        <v>145</v>
      </c>
      <c r="E134" s="206" t="s">
        <v>19</v>
      </c>
      <c r="F134" s="207" t="s">
        <v>182</v>
      </c>
      <c r="G134" s="205"/>
      <c r="H134" s="208">
        <v>7.6139999999999999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145</v>
      </c>
      <c r="AU134" s="214" t="s">
        <v>141</v>
      </c>
      <c r="AV134" s="14" t="s">
        <v>141</v>
      </c>
      <c r="AW134" s="14" t="s">
        <v>33</v>
      </c>
      <c r="AX134" s="14" t="s">
        <v>71</v>
      </c>
      <c r="AY134" s="214" t="s">
        <v>132</v>
      </c>
    </row>
    <row r="135" spans="1:65" s="14" customFormat="1">
      <c r="B135" s="204"/>
      <c r="C135" s="205"/>
      <c r="D135" s="195" t="s">
        <v>145</v>
      </c>
      <c r="E135" s="206" t="s">
        <v>19</v>
      </c>
      <c r="F135" s="207" t="s">
        <v>161</v>
      </c>
      <c r="G135" s="205"/>
      <c r="H135" s="208">
        <v>-1.379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145</v>
      </c>
      <c r="AU135" s="214" t="s">
        <v>141</v>
      </c>
      <c r="AV135" s="14" t="s">
        <v>141</v>
      </c>
      <c r="AW135" s="14" t="s">
        <v>33</v>
      </c>
      <c r="AX135" s="14" t="s">
        <v>71</v>
      </c>
      <c r="AY135" s="214" t="s">
        <v>132</v>
      </c>
    </row>
    <row r="136" spans="1:65" s="14" customFormat="1">
      <c r="B136" s="204"/>
      <c r="C136" s="205"/>
      <c r="D136" s="195" t="s">
        <v>145</v>
      </c>
      <c r="E136" s="206" t="s">
        <v>19</v>
      </c>
      <c r="F136" s="207" t="s">
        <v>183</v>
      </c>
      <c r="G136" s="205"/>
      <c r="H136" s="208">
        <v>2.6909999999999998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145</v>
      </c>
      <c r="AU136" s="214" t="s">
        <v>141</v>
      </c>
      <c r="AV136" s="14" t="s">
        <v>141</v>
      </c>
      <c r="AW136" s="14" t="s">
        <v>33</v>
      </c>
      <c r="AX136" s="14" t="s">
        <v>71</v>
      </c>
      <c r="AY136" s="214" t="s">
        <v>132</v>
      </c>
    </row>
    <row r="137" spans="1:65" s="14" customFormat="1">
      <c r="B137" s="204"/>
      <c r="C137" s="205"/>
      <c r="D137" s="195" t="s">
        <v>145</v>
      </c>
      <c r="E137" s="206" t="s">
        <v>19</v>
      </c>
      <c r="F137" s="207" t="s">
        <v>167</v>
      </c>
      <c r="G137" s="205"/>
      <c r="H137" s="208">
        <v>-1.5760000000000001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145</v>
      </c>
      <c r="AU137" s="214" t="s">
        <v>141</v>
      </c>
      <c r="AV137" s="14" t="s">
        <v>141</v>
      </c>
      <c r="AW137" s="14" t="s">
        <v>33</v>
      </c>
      <c r="AX137" s="14" t="s">
        <v>71</v>
      </c>
      <c r="AY137" s="214" t="s">
        <v>132</v>
      </c>
    </row>
    <row r="138" spans="1:65" s="13" customFormat="1">
      <c r="B138" s="193"/>
      <c r="C138" s="194"/>
      <c r="D138" s="195" t="s">
        <v>145</v>
      </c>
      <c r="E138" s="196" t="s">
        <v>19</v>
      </c>
      <c r="F138" s="197" t="s">
        <v>184</v>
      </c>
      <c r="G138" s="194"/>
      <c r="H138" s="196" t="s">
        <v>19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145</v>
      </c>
      <c r="AU138" s="203" t="s">
        <v>141</v>
      </c>
      <c r="AV138" s="13" t="s">
        <v>79</v>
      </c>
      <c r="AW138" s="13" t="s">
        <v>33</v>
      </c>
      <c r="AX138" s="13" t="s">
        <v>71</v>
      </c>
      <c r="AY138" s="203" t="s">
        <v>132</v>
      </c>
    </row>
    <row r="139" spans="1:65" s="14" customFormat="1">
      <c r="B139" s="204"/>
      <c r="C139" s="205"/>
      <c r="D139" s="195" t="s">
        <v>145</v>
      </c>
      <c r="E139" s="206" t="s">
        <v>19</v>
      </c>
      <c r="F139" s="207" t="s">
        <v>166</v>
      </c>
      <c r="G139" s="205"/>
      <c r="H139" s="208">
        <v>9.0890000000000004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145</v>
      </c>
      <c r="AU139" s="214" t="s">
        <v>141</v>
      </c>
      <c r="AV139" s="14" t="s">
        <v>141</v>
      </c>
      <c r="AW139" s="14" t="s">
        <v>33</v>
      </c>
      <c r="AX139" s="14" t="s">
        <v>71</v>
      </c>
      <c r="AY139" s="214" t="s">
        <v>132</v>
      </c>
    </row>
    <row r="140" spans="1:65" s="14" customFormat="1">
      <c r="B140" s="204"/>
      <c r="C140" s="205"/>
      <c r="D140" s="195" t="s">
        <v>145</v>
      </c>
      <c r="E140" s="206" t="s">
        <v>19</v>
      </c>
      <c r="F140" s="207" t="s">
        <v>167</v>
      </c>
      <c r="G140" s="205"/>
      <c r="H140" s="208">
        <v>-1.5760000000000001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145</v>
      </c>
      <c r="AU140" s="214" t="s">
        <v>141</v>
      </c>
      <c r="AV140" s="14" t="s">
        <v>141</v>
      </c>
      <c r="AW140" s="14" t="s">
        <v>33</v>
      </c>
      <c r="AX140" s="14" t="s">
        <v>71</v>
      </c>
      <c r="AY140" s="214" t="s">
        <v>132</v>
      </c>
    </row>
    <row r="141" spans="1:65" s="13" customFormat="1">
      <c r="B141" s="193"/>
      <c r="C141" s="194"/>
      <c r="D141" s="195" t="s">
        <v>145</v>
      </c>
      <c r="E141" s="196" t="s">
        <v>19</v>
      </c>
      <c r="F141" s="197" t="s">
        <v>185</v>
      </c>
      <c r="G141" s="194"/>
      <c r="H141" s="196" t="s">
        <v>19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145</v>
      </c>
      <c r="AU141" s="203" t="s">
        <v>141</v>
      </c>
      <c r="AV141" s="13" t="s">
        <v>79</v>
      </c>
      <c r="AW141" s="13" t="s">
        <v>33</v>
      </c>
      <c r="AX141" s="13" t="s">
        <v>71</v>
      </c>
      <c r="AY141" s="203" t="s">
        <v>132</v>
      </c>
    </row>
    <row r="142" spans="1:65" s="14" customFormat="1">
      <c r="B142" s="204"/>
      <c r="C142" s="205"/>
      <c r="D142" s="195" t="s">
        <v>145</v>
      </c>
      <c r="E142" s="206" t="s">
        <v>19</v>
      </c>
      <c r="F142" s="207" t="s">
        <v>186</v>
      </c>
      <c r="G142" s="205"/>
      <c r="H142" s="208">
        <v>12.978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145</v>
      </c>
      <c r="AU142" s="214" t="s">
        <v>141</v>
      </c>
      <c r="AV142" s="14" t="s">
        <v>141</v>
      </c>
      <c r="AW142" s="14" t="s">
        <v>33</v>
      </c>
      <c r="AX142" s="14" t="s">
        <v>71</v>
      </c>
      <c r="AY142" s="214" t="s">
        <v>132</v>
      </c>
    </row>
    <row r="143" spans="1:65" s="14" customFormat="1">
      <c r="B143" s="204"/>
      <c r="C143" s="205"/>
      <c r="D143" s="195" t="s">
        <v>145</v>
      </c>
      <c r="E143" s="206" t="s">
        <v>19</v>
      </c>
      <c r="F143" s="207" t="s">
        <v>161</v>
      </c>
      <c r="G143" s="205"/>
      <c r="H143" s="208">
        <v>-1.379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145</v>
      </c>
      <c r="AU143" s="214" t="s">
        <v>141</v>
      </c>
      <c r="AV143" s="14" t="s">
        <v>141</v>
      </c>
      <c r="AW143" s="14" t="s">
        <v>33</v>
      </c>
      <c r="AX143" s="14" t="s">
        <v>71</v>
      </c>
      <c r="AY143" s="214" t="s">
        <v>132</v>
      </c>
    </row>
    <row r="144" spans="1:65" s="15" customFormat="1">
      <c r="B144" s="215"/>
      <c r="C144" s="216"/>
      <c r="D144" s="195" t="s">
        <v>145</v>
      </c>
      <c r="E144" s="217" t="s">
        <v>19</v>
      </c>
      <c r="F144" s="218" t="s">
        <v>147</v>
      </c>
      <c r="G144" s="216"/>
      <c r="H144" s="219">
        <v>26.462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145</v>
      </c>
      <c r="AU144" s="225" t="s">
        <v>141</v>
      </c>
      <c r="AV144" s="15" t="s">
        <v>140</v>
      </c>
      <c r="AW144" s="15" t="s">
        <v>33</v>
      </c>
      <c r="AX144" s="15" t="s">
        <v>79</v>
      </c>
      <c r="AY144" s="225" t="s">
        <v>132</v>
      </c>
    </row>
    <row r="145" spans="1:65" s="2" customFormat="1" ht="24.2" customHeight="1">
      <c r="A145" s="36"/>
      <c r="B145" s="37"/>
      <c r="C145" s="175" t="s">
        <v>187</v>
      </c>
      <c r="D145" s="175" t="s">
        <v>135</v>
      </c>
      <c r="E145" s="176" t="s">
        <v>188</v>
      </c>
      <c r="F145" s="177" t="s">
        <v>189</v>
      </c>
      <c r="G145" s="178" t="s">
        <v>157</v>
      </c>
      <c r="H145" s="179">
        <v>26.462</v>
      </c>
      <c r="I145" s="180"/>
      <c r="J145" s="181">
        <f>ROUND(I145*H145,2)</f>
        <v>0</v>
      </c>
      <c r="K145" s="177" t="s">
        <v>139</v>
      </c>
      <c r="L145" s="41"/>
      <c r="M145" s="182" t="s">
        <v>19</v>
      </c>
      <c r="N145" s="183" t="s">
        <v>43</v>
      </c>
      <c r="O145" s="66"/>
      <c r="P145" s="184">
        <f>O145*H145</f>
        <v>0</v>
      </c>
      <c r="Q145" s="184">
        <v>4.3800000000000002E-3</v>
      </c>
      <c r="R145" s="184">
        <f>Q145*H145</f>
        <v>0.11590356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140</v>
      </c>
      <c r="AT145" s="186" t="s">
        <v>135</v>
      </c>
      <c r="AU145" s="186" t="s">
        <v>141</v>
      </c>
      <c r="AY145" s="19" t="s">
        <v>132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141</v>
      </c>
      <c r="BK145" s="187">
        <f>ROUND(I145*H145,2)</f>
        <v>0</v>
      </c>
      <c r="BL145" s="19" t="s">
        <v>140</v>
      </c>
      <c r="BM145" s="186" t="s">
        <v>190</v>
      </c>
    </row>
    <row r="146" spans="1:65" s="2" customFormat="1">
      <c r="A146" s="36"/>
      <c r="B146" s="37"/>
      <c r="C146" s="38"/>
      <c r="D146" s="188" t="s">
        <v>143</v>
      </c>
      <c r="E146" s="38"/>
      <c r="F146" s="189" t="s">
        <v>191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143</v>
      </c>
      <c r="AU146" s="19" t="s">
        <v>141</v>
      </c>
    </row>
    <row r="147" spans="1:65" s="13" customFormat="1">
      <c r="B147" s="193"/>
      <c r="C147" s="194"/>
      <c r="D147" s="195" t="s">
        <v>145</v>
      </c>
      <c r="E147" s="196" t="s">
        <v>19</v>
      </c>
      <c r="F147" s="197" t="s">
        <v>146</v>
      </c>
      <c r="G147" s="194"/>
      <c r="H147" s="196" t="s">
        <v>19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145</v>
      </c>
      <c r="AU147" s="203" t="s">
        <v>141</v>
      </c>
      <c r="AV147" s="13" t="s">
        <v>79</v>
      </c>
      <c r="AW147" s="13" t="s">
        <v>33</v>
      </c>
      <c r="AX147" s="13" t="s">
        <v>71</v>
      </c>
      <c r="AY147" s="203" t="s">
        <v>132</v>
      </c>
    </row>
    <row r="148" spans="1:65" s="13" customFormat="1">
      <c r="B148" s="193"/>
      <c r="C148" s="194"/>
      <c r="D148" s="195" t="s">
        <v>145</v>
      </c>
      <c r="E148" s="196" t="s">
        <v>19</v>
      </c>
      <c r="F148" s="197" t="s">
        <v>181</v>
      </c>
      <c r="G148" s="194"/>
      <c r="H148" s="196" t="s">
        <v>19</v>
      </c>
      <c r="I148" s="198"/>
      <c r="J148" s="194"/>
      <c r="K148" s="194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145</v>
      </c>
      <c r="AU148" s="203" t="s">
        <v>141</v>
      </c>
      <c r="AV148" s="13" t="s">
        <v>79</v>
      </c>
      <c r="AW148" s="13" t="s">
        <v>33</v>
      </c>
      <c r="AX148" s="13" t="s">
        <v>71</v>
      </c>
      <c r="AY148" s="203" t="s">
        <v>132</v>
      </c>
    </row>
    <row r="149" spans="1:65" s="14" customFormat="1">
      <c r="B149" s="204"/>
      <c r="C149" s="205"/>
      <c r="D149" s="195" t="s">
        <v>145</v>
      </c>
      <c r="E149" s="206" t="s">
        <v>19</v>
      </c>
      <c r="F149" s="207" t="s">
        <v>182</v>
      </c>
      <c r="G149" s="205"/>
      <c r="H149" s="208">
        <v>7.6139999999999999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145</v>
      </c>
      <c r="AU149" s="214" t="s">
        <v>141</v>
      </c>
      <c r="AV149" s="14" t="s">
        <v>141</v>
      </c>
      <c r="AW149" s="14" t="s">
        <v>33</v>
      </c>
      <c r="AX149" s="14" t="s">
        <v>71</v>
      </c>
      <c r="AY149" s="214" t="s">
        <v>132</v>
      </c>
    </row>
    <row r="150" spans="1:65" s="14" customFormat="1">
      <c r="B150" s="204"/>
      <c r="C150" s="205"/>
      <c r="D150" s="195" t="s">
        <v>145</v>
      </c>
      <c r="E150" s="206" t="s">
        <v>19</v>
      </c>
      <c r="F150" s="207" t="s">
        <v>161</v>
      </c>
      <c r="G150" s="205"/>
      <c r="H150" s="208">
        <v>-1.379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145</v>
      </c>
      <c r="AU150" s="214" t="s">
        <v>141</v>
      </c>
      <c r="AV150" s="14" t="s">
        <v>141</v>
      </c>
      <c r="AW150" s="14" t="s">
        <v>33</v>
      </c>
      <c r="AX150" s="14" t="s">
        <v>71</v>
      </c>
      <c r="AY150" s="214" t="s">
        <v>132</v>
      </c>
    </row>
    <row r="151" spans="1:65" s="14" customFormat="1">
      <c r="B151" s="204"/>
      <c r="C151" s="205"/>
      <c r="D151" s="195" t="s">
        <v>145</v>
      </c>
      <c r="E151" s="206" t="s">
        <v>19</v>
      </c>
      <c r="F151" s="207" t="s">
        <v>183</v>
      </c>
      <c r="G151" s="205"/>
      <c r="H151" s="208">
        <v>2.6909999999999998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145</v>
      </c>
      <c r="AU151" s="214" t="s">
        <v>141</v>
      </c>
      <c r="AV151" s="14" t="s">
        <v>141</v>
      </c>
      <c r="AW151" s="14" t="s">
        <v>33</v>
      </c>
      <c r="AX151" s="14" t="s">
        <v>71</v>
      </c>
      <c r="AY151" s="214" t="s">
        <v>132</v>
      </c>
    </row>
    <row r="152" spans="1:65" s="14" customFormat="1">
      <c r="B152" s="204"/>
      <c r="C152" s="205"/>
      <c r="D152" s="195" t="s">
        <v>145</v>
      </c>
      <c r="E152" s="206" t="s">
        <v>19</v>
      </c>
      <c r="F152" s="207" t="s">
        <v>167</v>
      </c>
      <c r="G152" s="205"/>
      <c r="H152" s="208">
        <v>-1.5760000000000001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145</v>
      </c>
      <c r="AU152" s="214" t="s">
        <v>141</v>
      </c>
      <c r="AV152" s="14" t="s">
        <v>141</v>
      </c>
      <c r="AW152" s="14" t="s">
        <v>33</v>
      </c>
      <c r="AX152" s="14" t="s">
        <v>71</v>
      </c>
      <c r="AY152" s="214" t="s">
        <v>132</v>
      </c>
    </row>
    <row r="153" spans="1:65" s="13" customFormat="1">
      <c r="B153" s="193"/>
      <c r="C153" s="194"/>
      <c r="D153" s="195" t="s">
        <v>145</v>
      </c>
      <c r="E153" s="196" t="s">
        <v>19</v>
      </c>
      <c r="F153" s="197" t="s">
        <v>184</v>
      </c>
      <c r="G153" s="194"/>
      <c r="H153" s="196" t="s">
        <v>19</v>
      </c>
      <c r="I153" s="198"/>
      <c r="J153" s="194"/>
      <c r="K153" s="194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145</v>
      </c>
      <c r="AU153" s="203" t="s">
        <v>141</v>
      </c>
      <c r="AV153" s="13" t="s">
        <v>79</v>
      </c>
      <c r="AW153" s="13" t="s">
        <v>33</v>
      </c>
      <c r="AX153" s="13" t="s">
        <v>71</v>
      </c>
      <c r="AY153" s="203" t="s">
        <v>132</v>
      </c>
    </row>
    <row r="154" spans="1:65" s="14" customFormat="1">
      <c r="B154" s="204"/>
      <c r="C154" s="205"/>
      <c r="D154" s="195" t="s">
        <v>145</v>
      </c>
      <c r="E154" s="206" t="s">
        <v>19</v>
      </c>
      <c r="F154" s="207" t="s">
        <v>166</v>
      </c>
      <c r="G154" s="205"/>
      <c r="H154" s="208">
        <v>9.0890000000000004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145</v>
      </c>
      <c r="AU154" s="214" t="s">
        <v>141</v>
      </c>
      <c r="AV154" s="14" t="s">
        <v>141</v>
      </c>
      <c r="AW154" s="14" t="s">
        <v>33</v>
      </c>
      <c r="AX154" s="14" t="s">
        <v>71</v>
      </c>
      <c r="AY154" s="214" t="s">
        <v>132</v>
      </c>
    </row>
    <row r="155" spans="1:65" s="14" customFormat="1">
      <c r="B155" s="204"/>
      <c r="C155" s="205"/>
      <c r="D155" s="195" t="s">
        <v>145</v>
      </c>
      <c r="E155" s="206" t="s">
        <v>19</v>
      </c>
      <c r="F155" s="207" t="s">
        <v>167</v>
      </c>
      <c r="G155" s="205"/>
      <c r="H155" s="208">
        <v>-1.5760000000000001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145</v>
      </c>
      <c r="AU155" s="214" t="s">
        <v>141</v>
      </c>
      <c r="AV155" s="14" t="s">
        <v>141</v>
      </c>
      <c r="AW155" s="14" t="s">
        <v>33</v>
      </c>
      <c r="AX155" s="14" t="s">
        <v>71</v>
      </c>
      <c r="AY155" s="214" t="s">
        <v>132</v>
      </c>
    </row>
    <row r="156" spans="1:65" s="13" customFormat="1">
      <c r="B156" s="193"/>
      <c r="C156" s="194"/>
      <c r="D156" s="195" t="s">
        <v>145</v>
      </c>
      <c r="E156" s="196" t="s">
        <v>19</v>
      </c>
      <c r="F156" s="197" t="s">
        <v>185</v>
      </c>
      <c r="G156" s="194"/>
      <c r="H156" s="196" t="s">
        <v>19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145</v>
      </c>
      <c r="AU156" s="203" t="s">
        <v>141</v>
      </c>
      <c r="AV156" s="13" t="s">
        <v>79</v>
      </c>
      <c r="AW156" s="13" t="s">
        <v>33</v>
      </c>
      <c r="AX156" s="13" t="s">
        <v>71</v>
      </c>
      <c r="AY156" s="203" t="s">
        <v>132</v>
      </c>
    </row>
    <row r="157" spans="1:65" s="14" customFormat="1">
      <c r="B157" s="204"/>
      <c r="C157" s="205"/>
      <c r="D157" s="195" t="s">
        <v>145</v>
      </c>
      <c r="E157" s="206" t="s">
        <v>19</v>
      </c>
      <c r="F157" s="207" t="s">
        <v>186</v>
      </c>
      <c r="G157" s="205"/>
      <c r="H157" s="208">
        <v>12.978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141</v>
      </c>
      <c r="AV157" s="14" t="s">
        <v>141</v>
      </c>
      <c r="AW157" s="14" t="s">
        <v>33</v>
      </c>
      <c r="AX157" s="14" t="s">
        <v>71</v>
      </c>
      <c r="AY157" s="214" t="s">
        <v>132</v>
      </c>
    </row>
    <row r="158" spans="1:65" s="14" customFormat="1">
      <c r="B158" s="204"/>
      <c r="C158" s="205"/>
      <c r="D158" s="195" t="s">
        <v>145</v>
      </c>
      <c r="E158" s="206" t="s">
        <v>19</v>
      </c>
      <c r="F158" s="207" t="s">
        <v>161</v>
      </c>
      <c r="G158" s="205"/>
      <c r="H158" s="208">
        <v>-1.379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145</v>
      </c>
      <c r="AU158" s="214" t="s">
        <v>141</v>
      </c>
      <c r="AV158" s="14" t="s">
        <v>141</v>
      </c>
      <c r="AW158" s="14" t="s">
        <v>33</v>
      </c>
      <c r="AX158" s="14" t="s">
        <v>71</v>
      </c>
      <c r="AY158" s="214" t="s">
        <v>132</v>
      </c>
    </row>
    <row r="159" spans="1:65" s="15" customFormat="1">
      <c r="B159" s="215"/>
      <c r="C159" s="216"/>
      <c r="D159" s="195" t="s">
        <v>145</v>
      </c>
      <c r="E159" s="217" t="s">
        <v>19</v>
      </c>
      <c r="F159" s="218" t="s">
        <v>147</v>
      </c>
      <c r="G159" s="216"/>
      <c r="H159" s="219">
        <v>26.462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145</v>
      </c>
      <c r="AU159" s="225" t="s">
        <v>141</v>
      </c>
      <c r="AV159" s="15" t="s">
        <v>140</v>
      </c>
      <c r="AW159" s="15" t="s">
        <v>33</v>
      </c>
      <c r="AX159" s="15" t="s">
        <v>79</v>
      </c>
      <c r="AY159" s="225" t="s">
        <v>132</v>
      </c>
    </row>
    <row r="160" spans="1:65" s="2" customFormat="1" ht="24.2" customHeight="1">
      <c r="A160" s="36"/>
      <c r="B160" s="37"/>
      <c r="C160" s="175" t="s">
        <v>192</v>
      </c>
      <c r="D160" s="175" t="s">
        <v>135</v>
      </c>
      <c r="E160" s="176" t="s">
        <v>193</v>
      </c>
      <c r="F160" s="177" t="s">
        <v>194</v>
      </c>
      <c r="G160" s="178" t="s">
        <v>157</v>
      </c>
      <c r="H160" s="179">
        <v>11.473000000000001</v>
      </c>
      <c r="I160" s="180"/>
      <c r="J160" s="181">
        <f>ROUND(I160*H160,2)</f>
        <v>0</v>
      </c>
      <c r="K160" s="177" t="s">
        <v>139</v>
      </c>
      <c r="L160" s="41"/>
      <c r="M160" s="182" t="s">
        <v>19</v>
      </c>
      <c r="N160" s="183" t="s">
        <v>43</v>
      </c>
      <c r="O160" s="66"/>
      <c r="P160" s="184">
        <f>O160*H160</f>
        <v>0</v>
      </c>
      <c r="Q160" s="184">
        <v>1.575E-2</v>
      </c>
      <c r="R160" s="184">
        <f>Q160*H160</f>
        <v>0.18069975000000002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140</v>
      </c>
      <c r="AT160" s="186" t="s">
        <v>135</v>
      </c>
      <c r="AU160" s="186" t="s">
        <v>141</v>
      </c>
      <c r="AY160" s="19" t="s">
        <v>132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141</v>
      </c>
      <c r="BK160" s="187">
        <f>ROUND(I160*H160,2)</f>
        <v>0</v>
      </c>
      <c r="BL160" s="19" t="s">
        <v>140</v>
      </c>
      <c r="BM160" s="186" t="s">
        <v>195</v>
      </c>
    </row>
    <row r="161" spans="1:65" s="2" customFormat="1">
      <c r="A161" s="36"/>
      <c r="B161" s="37"/>
      <c r="C161" s="38"/>
      <c r="D161" s="188" t="s">
        <v>143</v>
      </c>
      <c r="E161" s="38"/>
      <c r="F161" s="189" t="s">
        <v>196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143</v>
      </c>
      <c r="AU161" s="19" t="s">
        <v>141</v>
      </c>
    </row>
    <row r="162" spans="1:65" s="13" customFormat="1">
      <c r="B162" s="193"/>
      <c r="C162" s="194"/>
      <c r="D162" s="195" t="s">
        <v>145</v>
      </c>
      <c r="E162" s="196" t="s">
        <v>19</v>
      </c>
      <c r="F162" s="197" t="s">
        <v>146</v>
      </c>
      <c r="G162" s="194"/>
      <c r="H162" s="196" t="s">
        <v>19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145</v>
      </c>
      <c r="AU162" s="203" t="s">
        <v>141</v>
      </c>
      <c r="AV162" s="13" t="s">
        <v>79</v>
      </c>
      <c r="AW162" s="13" t="s">
        <v>33</v>
      </c>
      <c r="AX162" s="13" t="s">
        <v>71</v>
      </c>
      <c r="AY162" s="203" t="s">
        <v>132</v>
      </c>
    </row>
    <row r="163" spans="1:65" s="13" customFormat="1">
      <c r="B163" s="193"/>
      <c r="C163" s="194"/>
      <c r="D163" s="195" t="s">
        <v>145</v>
      </c>
      <c r="E163" s="196" t="s">
        <v>19</v>
      </c>
      <c r="F163" s="197" t="s">
        <v>185</v>
      </c>
      <c r="G163" s="194"/>
      <c r="H163" s="196" t="s">
        <v>19</v>
      </c>
      <c r="I163" s="198"/>
      <c r="J163" s="194"/>
      <c r="K163" s="194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145</v>
      </c>
      <c r="AU163" s="203" t="s">
        <v>141</v>
      </c>
      <c r="AV163" s="13" t="s">
        <v>79</v>
      </c>
      <c r="AW163" s="13" t="s">
        <v>33</v>
      </c>
      <c r="AX163" s="13" t="s">
        <v>71</v>
      </c>
      <c r="AY163" s="203" t="s">
        <v>132</v>
      </c>
    </row>
    <row r="164" spans="1:65" s="14" customFormat="1">
      <c r="B164" s="204"/>
      <c r="C164" s="205"/>
      <c r="D164" s="195" t="s">
        <v>145</v>
      </c>
      <c r="E164" s="206" t="s">
        <v>19</v>
      </c>
      <c r="F164" s="207" t="s">
        <v>197</v>
      </c>
      <c r="G164" s="205"/>
      <c r="H164" s="208">
        <v>11.473000000000001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145</v>
      </c>
      <c r="AU164" s="214" t="s">
        <v>141</v>
      </c>
      <c r="AV164" s="14" t="s">
        <v>141</v>
      </c>
      <c r="AW164" s="14" t="s">
        <v>33</v>
      </c>
      <c r="AX164" s="14" t="s">
        <v>71</v>
      </c>
      <c r="AY164" s="214" t="s">
        <v>132</v>
      </c>
    </row>
    <row r="165" spans="1:65" s="15" customFormat="1">
      <c r="B165" s="215"/>
      <c r="C165" s="216"/>
      <c r="D165" s="195" t="s">
        <v>145</v>
      </c>
      <c r="E165" s="217" t="s">
        <v>19</v>
      </c>
      <c r="F165" s="218" t="s">
        <v>147</v>
      </c>
      <c r="G165" s="216"/>
      <c r="H165" s="219">
        <v>11.473000000000001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145</v>
      </c>
      <c r="AU165" s="225" t="s">
        <v>141</v>
      </c>
      <c r="AV165" s="15" t="s">
        <v>140</v>
      </c>
      <c r="AW165" s="15" t="s">
        <v>33</v>
      </c>
      <c r="AX165" s="15" t="s">
        <v>79</v>
      </c>
      <c r="AY165" s="225" t="s">
        <v>132</v>
      </c>
    </row>
    <row r="166" spans="1:65" s="2" customFormat="1" ht="16.5" customHeight="1">
      <c r="A166" s="36"/>
      <c r="B166" s="37"/>
      <c r="C166" s="175" t="s">
        <v>198</v>
      </c>
      <c r="D166" s="175" t="s">
        <v>135</v>
      </c>
      <c r="E166" s="176" t="s">
        <v>199</v>
      </c>
      <c r="F166" s="177" t="s">
        <v>200</v>
      </c>
      <c r="G166" s="178" t="s">
        <v>157</v>
      </c>
      <c r="H166" s="179">
        <v>21.731000000000002</v>
      </c>
      <c r="I166" s="180"/>
      <c r="J166" s="181">
        <f>ROUND(I166*H166,2)</f>
        <v>0</v>
      </c>
      <c r="K166" s="177" t="s">
        <v>139</v>
      </c>
      <c r="L166" s="41"/>
      <c r="M166" s="182" t="s">
        <v>19</v>
      </c>
      <c r="N166" s="183" t="s">
        <v>43</v>
      </c>
      <c r="O166" s="66"/>
      <c r="P166" s="184">
        <f>O166*H166</f>
        <v>0</v>
      </c>
      <c r="Q166" s="184">
        <v>3.0000000000000001E-3</v>
      </c>
      <c r="R166" s="184">
        <f>Q166*H166</f>
        <v>6.5193000000000001E-2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140</v>
      </c>
      <c r="AT166" s="186" t="s">
        <v>135</v>
      </c>
      <c r="AU166" s="186" t="s">
        <v>141</v>
      </c>
      <c r="AY166" s="19" t="s">
        <v>132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141</v>
      </c>
      <c r="BK166" s="187">
        <f>ROUND(I166*H166,2)</f>
        <v>0</v>
      </c>
      <c r="BL166" s="19" t="s">
        <v>140</v>
      </c>
      <c r="BM166" s="186" t="s">
        <v>201</v>
      </c>
    </row>
    <row r="167" spans="1:65" s="2" customFormat="1">
      <c r="A167" s="36"/>
      <c r="B167" s="37"/>
      <c r="C167" s="38"/>
      <c r="D167" s="188" t="s">
        <v>143</v>
      </c>
      <c r="E167" s="38"/>
      <c r="F167" s="189" t="s">
        <v>202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143</v>
      </c>
      <c r="AU167" s="19" t="s">
        <v>141</v>
      </c>
    </row>
    <row r="168" spans="1:65" s="13" customFormat="1">
      <c r="B168" s="193"/>
      <c r="C168" s="194"/>
      <c r="D168" s="195" t="s">
        <v>145</v>
      </c>
      <c r="E168" s="196" t="s">
        <v>19</v>
      </c>
      <c r="F168" s="197" t="s">
        <v>146</v>
      </c>
      <c r="G168" s="194"/>
      <c r="H168" s="196" t="s">
        <v>19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145</v>
      </c>
      <c r="AU168" s="203" t="s">
        <v>141</v>
      </c>
      <c r="AV168" s="13" t="s">
        <v>79</v>
      </c>
      <c r="AW168" s="13" t="s">
        <v>33</v>
      </c>
      <c r="AX168" s="13" t="s">
        <v>71</v>
      </c>
      <c r="AY168" s="203" t="s">
        <v>132</v>
      </c>
    </row>
    <row r="169" spans="1:65" s="13" customFormat="1">
      <c r="B169" s="193"/>
      <c r="C169" s="194"/>
      <c r="D169" s="195" t="s">
        <v>145</v>
      </c>
      <c r="E169" s="196" t="s">
        <v>19</v>
      </c>
      <c r="F169" s="197" t="s">
        <v>181</v>
      </c>
      <c r="G169" s="194"/>
      <c r="H169" s="196" t="s">
        <v>19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145</v>
      </c>
      <c r="AU169" s="203" t="s">
        <v>141</v>
      </c>
      <c r="AV169" s="13" t="s">
        <v>79</v>
      </c>
      <c r="AW169" s="13" t="s">
        <v>33</v>
      </c>
      <c r="AX169" s="13" t="s">
        <v>71</v>
      </c>
      <c r="AY169" s="203" t="s">
        <v>132</v>
      </c>
    </row>
    <row r="170" spans="1:65" s="14" customFormat="1">
      <c r="B170" s="204"/>
      <c r="C170" s="205"/>
      <c r="D170" s="195" t="s">
        <v>145</v>
      </c>
      <c r="E170" s="206" t="s">
        <v>19</v>
      </c>
      <c r="F170" s="207" t="s">
        <v>182</v>
      </c>
      <c r="G170" s="205"/>
      <c r="H170" s="208">
        <v>7.6139999999999999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145</v>
      </c>
      <c r="AU170" s="214" t="s">
        <v>141</v>
      </c>
      <c r="AV170" s="14" t="s">
        <v>141</v>
      </c>
      <c r="AW170" s="14" t="s">
        <v>33</v>
      </c>
      <c r="AX170" s="14" t="s">
        <v>71</v>
      </c>
      <c r="AY170" s="214" t="s">
        <v>132</v>
      </c>
    </row>
    <row r="171" spans="1:65" s="14" customFormat="1">
      <c r="B171" s="204"/>
      <c r="C171" s="205"/>
      <c r="D171" s="195" t="s">
        <v>145</v>
      </c>
      <c r="E171" s="206" t="s">
        <v>19</v>
      </c>
      <c r="F171" s="207" t="s">
        <v>161</v>
      </c>
      <c r="G171" s="205"/>
      <c r="H171" s="208">
        <v>-1.379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145</v>
      </c>
      <c r="AU171" s="214" t="s">
        <v>141</v>
      </c>
      <c r="AV171" s="14" t="s">
        <v>141</v>
      </c>
      <c r="AW171" s="14" t="s">
        <v>33</v>
      </c>
      <c r="AX171" s="14" t="s">
        <v>71</v>
      </c>
      <c r="AY171" s="214" t="s">
        <v>132</v>
      </c>
    </row>
    <row r="172" spans="1:65" s="14" customFormat="1">
      <c r="B172" s="204"/>
      <c r="C172" s="205"/>
      <c r="D172" s="195" t="s">
        <v>145</v>
      </c>
      <c r="E172" s="206" t="s">
        <v>19</v>
      </c>
      <c r="F172" s="207" t="s">
        <v>183</v>
      </c>
      <c r="G172" s="205"/>
      <c r="H172" s="208">
        <v>2.6909999999999998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145</v>
      </c>
      <c r="AU172" s="214" t="s">
        <v>141</v>
      </c>
      <c r="AV172" s="14" t="s">
        <v>141</v>
      </c>
      <c r="AW172" s="14" t="s">
        <v>33</v>
      </c>
      <c r="AX172" s="14" t="s">
        <v>71</v>
      </c>
      <c r="AY172" s="214" t="s">
        <v>132</v>
      </c>
    </row>
    <row r="173" spans="1:65" s="14" customFormat="1">
      <c r="B173" s="204"/>
      <c r="C173" s="205"/>
      <c r="D173" s="195" t="s">
        <v>145</v>
      </c>
      <c r="E173" s="206" t="s">
        <v>19</v>
      </c>
      <c r="F173" s="207" t="s">
        <v>167</v>
      </c>
      <c r="G173" s="205"/>
      <c r="H173" s="208">
        <v>-1.5760000000000001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145</v>
      </c>
      <c r="AU173" s="214" t="s">
        <v>141</v>
      </c>
      <c r="AV173" s="14" t="s">
        <v>141</v>
      </c>
      <c r="AW173" s="14" t="s">
        <v>33</v>
      </c>
      <c r="AX173" s="14" t="s">
        <v>71</v>
      </c>
      <c r="AY173" s="214" t="s">
        <v>132</v>
      </c>
    </row>
    <row r="174" spans="1:65" s="13" customFormat="1">
      <c r="B174" s="193"/>
      <c r="C174" s="194"/>
      <c r="D174" s="195" t="s">
        <v>145</v>
      </c>
      <c r="E174" s="196" t="s">
        <v>19</v>
      </c>
      <c r="F174" s="197" t="s">
        <v>184</v>
      </c>
      <c r="G174" s="194"/>
      <c r="H174" s="196" t="s">
        <v>19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145</v>
      </c>
      <c r="AU174" s="203" t="s">
        <v>141</v>
      </c>
      <c r="AV174" s="13" t="s">
        <v>79</v>
      </c>
      <c r="AW174" s="13" t="s">
        <v>33</v>
      </c>
      <c r="AX174" s="13" t="s">
        <v>71</v>
      </c>
      <c r="AY174" s="203" t="s">
        <v>132</v>
      </c>
    </row>
    <row r="175" spans="1:65" s="14" customFormat="1">
      <c r="B175" s="204"/>
      <c r="C175" s="205"/>
      <c r="D175" s="195" t="s">
        <v>145</v>
      </c>
      <c r="E175" s="206" t="s">
        <v>19</v>
      </c>
      <c r="F175" s="207" t="s">
        <v>166</v>
      </c>
      <c r="G175" s="205"/>
      <c r="H175" s="208">
        <v>9.0890000000000004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145</v>
      </c>
      <c r="AU175" s="214" t="s">
        <v>141</v>
      </c>
      <c r="AV175" s="14" t="s">
        <v>141</v>
      </c>
      <c r="AW175" s="14" t="s">
        <v>33</v>
      </c>
      <c r="AX175" s="14" t="s">
        <v>71</v>
      </c>
      <c r="AY175" s="214" t="s">
        <v>132</v>
      </c>
    </row>
    <row r="176" spans="1:65" s="14" customFormat="1">
      <c r="B176" s="204"/>
      <c r="C176" s="205"/>
      <c r="D176" s="195" t="s">
        <v>145</v>
      </c>
      <c r="E176" s="206" t="s">
        <v>19</v>
      </c>
      <c r="F176" s="207" t="s">
        <v>167</v>
      </c>
      <c r="G176" s="205"/>
      <c r="H176" s="208">
        <v>-1.5760000000000001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145</v>
      </c>
      <c r="AU176" s="214" t="s">
        <v>141</v>
      </c>
      <c r="AV176" s="14" t="s">
        <v>141</v>
      </c>
      <c r="AW176" s="14" t="s">
        <v>33</v>
      </c>
      <c r="AX176" s="14" t="s">
        <v>71</v>
      </c>
      <c r="AY176" s="214" t="s">
        <v>132</v>
      </c>
    </row>
    <row r="177" spans="1:65" s="13" customFormat="1">
      <c r="B177" s="193"/>
      <c r="C177" s="194"/>
      <c r="D177" s="195" t="s">
        <v>145</v>
      </c>
      <c r="E177" s="196" t="s">
        <v>19</v>
      </c>
      <c r="F177" s="197" t="s">
        <v>185</v>
      </c>
      <c r="G177" s="194"/>
      <c r="H177" s="196" t="s">
        <v>19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145</v>
      </c>
      <c r="AU177" s="203" t="s">
        <v>141</v>
      </c>
      <c r="AV177" s="13" t="s">
        <v>79</v>
      </c>
      <c r="AW177" s="13" t="s">
        <v>33</v>
      </c>
      <c r="AX177" s="13" t="s">
        <v>71</v>
      </c>
      <c r="AY177" s="203" t="s">
        <v>132</v>
      </c>
    </row>
    <row r="178" spans="1:65" s="14" customFormat="1">
      <c r="B178" s="204"/>
      <c r="C178" s="205"/>
      <c r="D178" s="195" t="s">
        <v>145</v>
      </c>
      <c r="E178" s="206" t="s">
        <v>19</v>
      </c>
      <c r="F178" s="207" t="s">
        <v>203</v>
      </c>
      <c r="G178" s="205"/>
      <c r="H178" s="208">
        <v>6.8680000000000003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145</v>
      </c>
      <c r="AU178" s="214" t="s">
        <v>141</v>
      </c>
      <c r="AV178" s="14" t="s">
        <v>141</v>
      </c>
      <c r="AW178" s="14" t="s">
        <v>33</v>
      </c>
      <c r="AX178" s="14" t="s">
        <v>71</v>
      </c>
      <c r="AY178" s="214" t="s">
        <v>132</v>
      </c>
    </row>
    <row r="179" spans="1:65" s="15" customFormat="1">
      <c r="B179" s="215"/>
      <c r="C179" s="216"/>
      <c r="D179" s="195" t="s">
        <v>145</v>
      </c>
      <c r="E179" s="217" t="s">
        <v>19</v>
      </c>
      <c r="F179" s="218" t="s">
        <v>147</v>
      </c>
      <c r="G179" s="216"/>
      <c r="H179" s="219">
        <v>21.731000000000002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145</v>
      </c>
      <c r="AU179" s="225" t="s">
        <v>141</v>
      </c>
      <c r="AV179" s="15" t="s">
        <v>140</v>
      </c>
      <c r="AW179" s="15" t="s">
        <v>33</v>
      </c>
      <c r="AX179" s="15" t="s">
        <v>79</v>
      </c>
      <c r="AY179" s="225" t="s">
        <v>132</v>
      </c>
    </row>
    <row r="180" spans="1:65" s="2" customFormat="1" ht="24.2" customHeight="1">
      <c r="A180" s="36"/>
      <c r="B180" s="37"/>
      <c r="C180" s="175" t="s">
        <v>204</v>
      </c>
      <c r="D180" s="175" t="s">
        <v>135</v>
      </c>
      <c r="E180" s="176" t="s">
        <v>205</v>
      </c>
      <c r="F180" s="177" t="s">
        <v>206</v>
      </c>
      <c r="G180" s="178" t="s">
        <v>157</v>
      </c>
      <c r="H180" s="179">
        <v>66.254999999999995</v>
      </c>
      <c r="I180" s="180"/>
      <c r="J180" s="181">
        <f>ROUND(I180*H180,2)</f>
        <v>0</v>
      </c>
      <c r="K180" s="177" t="s">
        <v>139</v>
      </c>
      <c r="L180" s="41"/>
      <c r="M180" s="182" t="s">
        <v>19</v>
      </c>
      <c r="N180" s="183" t="s">
        <v>43</v>
      </c>
      <c r="O180" s="66"/>
      <c r="P180" s="184">
        <f>O180*H180</f>
        <v>0</v>
      </c>
      <c r="Q180" s="184">
        <v>1.9699999999999999E-2</v>
      </c>
      <c r="R180" s="184">
        <f>Q180*H180</f>
        <v>1.3052234999999999</v>
      </c>
      <c r="S180" s="184">
        <v>0</v>
      </c>
      <c r="T180" s="18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6" t="s">
        <v>140</v>
      </c>
      <c r="AT180" s="186" t="s">
        <v>135</v>
      </c>
      <c r="AU180" s="186" t="s">
        <v>141</v>
      </c>
      <c r="AY180" s="19" t="s">
        <v>132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9" t="s">
        <v>141</v>
      </c>
      <c r="BK180" s="187">
        <f>ROUND(I180*H180,2)</f>
        <v>0</v>
      </c>
      <c r="BL180" s="19" t="s">
        <v>140</v>
      </c>
      <c r="BM180" s="186" t="s">
        <v>207</v>
      </c>
    </row>
    <row r="181" spans="1:65" s="2" customFormat="1">
      <c r="A181" s="36"/>
      <c r="B181" s="37"/>
      <c r="C181" s="38"/>
      <c r="D181" s="188" t="s">
        <v>143</v>
      </c>
      <c r="E181" s="38"/>
      <c r="F181" s="189" t="s">
        <v>208</v>
      </c>
      <c r="G181" s="38"/>
      <c r="H181" s="38"/>
      <c r="I181" s="190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143</v>
      </c>
      <c r="AU181" s="19" t="s">
        <v>141</v>
      </c>
    </row>
    <row r="182" spans="1:65" s="13" customFormat="1">
      <c r="B182" s="193"/>
      <c r="C182" s="194"/>
      <c r="D182" s="195" t="s">
        <v>145</v>
      </c>
      <c r="E182" s="196" t="s">
        <v>19</v>
      </c>
      <c r="F182" s="197" t="s">
        <v>146</v>
      </c>
      <c r="G182" s="194"/>
      <c r="H182" s="196" t="s">
        <v>19</v>
      </c>
      <c r="I182" s="198"/>
      <c r="J182" s="194"/>
      <c r="K182" s="194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145</v>
      </c>
      <c r="AU182" s="203" t="s">
        <v>141</v>
      </c>
      <c r="AV182" s="13" t="s">
        <v>79</v>
      </c>
      <c r="AW182" s="13" t="s">
        <v>33</v>
      </c>
      <c r="AX182" s="13" t="s">
        <v>71</v>
      </c>
      <c r="AY182" s="203" t="s">
        <v>132</v>
      </c>
    </row>
    <row r="183" spans="1:65" s="13" customFormat="1">
      <c r="B183" s="193"/>
      <c r="C183" s="194"/>
      <c r="D183" s="195" t="s">
        <v>145</v>
      </c>
      <c r="E183" s="196" t="s">
        <v>19</v>
      </c>
      <c r="F183" s="197" t="s">
        <v>181</v>
      </c>
      <c r="G183" s="194"/>
      <c r="H183" s="196" t="s">
        <v>19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145</v>
      </c>
      <c r="AU183" s="203" t="s">
        <v>141</v>
      </c>
      <c r="AV183" s="13" t="s">
        <v>79</v>
      </c>
      <c r="AW183" s="13" t="s">
        <v>33</v>
      </c>
      <c r="AX183" s="13" t="s">
        <v>71</v>
      </c>
      <c r="AY183" s="203" t="s">
        <v>132</v>
      </c>
    </row>
    <row r="184" spans="1:65" s="14" customFormat="1">
      <c r="B184" s="204"/>
      <c r="C184" s="205"/>
      <c r="D184" s="195" t="s">
        <v>145</v>
      </c>
      <c r="E184" s="206" t="s">
        <v>19</v>
      </c>
      <c r="F184" s="207" t="s">
        <v>209</v>
      </c>
      <c r="G184" s="205"/>
      <c r="H184" s="208">
        <v>28.28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145</v>
      </c>
      <c r="AU184" s="214" t="s">
        <v>141</v>
      </c>
      <c r="AV184" s="14" t="s">
        <v>141</v>
      </c>
      <c r="AW184" s="14" t="s">
        <v>33</v>
      </c>
      <c r="AX184" s="14" t="s">
        <v>71</v>
      </c>
      <c r="AY184" s="214" t="s">
        <v>132</v>
      </c>
    </row>
    <row r="185" spans="1:65" s="14" customFormat="1">
      <c r="B185" s="204"/>
      <c r="C185" s="205"/>
      <c r="D185" s="195" t="s">
        <v>145</v>
      </c>
      <c r="E185" s="206" t="s">
        <v>19</v>
      </c>
      <c r="F185" s="207" t="s">
        <v>210</v>
      </c>
      <c r="G185" s="205"/>
      <c r="H185" s="208">
        <v>-1.7509999999999999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145</v>
      </c>
      <c r="AU185" s="214" t="s">
        <v>141</v>
      </c>
      <c r="AV185" s="14" t="s">
        <v>141</v>
      </c>
      <c r="AW185" s="14" t="s">
        <v>33</v>
      </c>
      <c r="AX185" s="14" t="s">
        <v>71</v>
      </c>
      <c r="AY185" s="214" t="s">
        <v>132</v>
      </c>
    </row>
    <row r="186" spans="1:65" s="13" customFormat="1">
      <c r="B186" s="193"/>
      <c r="C186" s="194"/>
      <c r="D186" s="195" t="s">
        <v>145</v>
      </c>
      <c r="E186" s="196" t="s">
        <v>19</v>
      </c>
      <c r="F186" s="197" t="s">
        <v>184</v>
      </c>
      <c r="G186" s="194"/>
      <c r="H186" s="196" t="s">
        <v>19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145</v>
      </c>
      <c r="AU186" s="203" t="s">
        <v>141</v>
      </c>
      <c r="AV186" s="13" t="s">
        <v>79</v>
      </c>
      <c r="AW186" s="13" t="s">
        <v>33</v>
      </c>
      <c r="AX186" s="13" t="s">
        <v>71</v>
      </c>
      <c r="AY186" s="203" t="s">
        <v>132</v>
      </c>
    </row>
    <row r="187" spans="1:65" s="14" customFormat="1">
      <c r="B187" s="204"/>
      <c r="C187" s="205"/>
      <c r="D187" s="195" t="s">
        <v>145</v>
      </c>
      <c r="E187" s="206" t="s">
        <v>19</v>
      </c>
      <c r="F187" s="207" t="s">
        <v>211</v>
      </c>
      <c r="G187" s="205"/>
      <c r="H187" s="208">
        <v>41.899000000000001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145</v>
      </c>
      <c r="AU187" s="214" t="s">
        <v>141</v>
      </c>
      <c r="AV187" s="14" t="s">
        <v>141</v>
      </c>
      <c r="AW187" s="14" t="s">
        <v>33</v>
      </c>
      <c r="AX187" s="14" t="s">
        <v>71</v>
      </c>
      <c r="AY187" s="214" t="s">
        <v>132</v>
      </c>
    </row>
    <row r="188" spans="1:65" s="14" customFormat="1">
      <c r="B188" s="204"/>
      <c r="C188" s="205"/>
      <c r="D188" s="195" t="s">
        <v>145</v>
      </c>
      <c r="E188" s="206" t="s">
        <v>19</v>
      </c>
      <c r="F188" s="207" t="s">
        <v>212</v>
      </c>
      <c r="G188" s="205"/>
      <c r="H188" s="208">
        <v>-4.4450000000000003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145</v>
      </c>
      <c r="AU188" s="214" t="s">
        <v>141</v>
      </c>
      <c r="AV188" s="14" t="s">
        <v>141</v>
      </c>
      <c r="AW188" s="14" t="s">
        <v>33</v>
      </c>
      <c r="AX188" s="14" t="s">
        <v>71</v>
      </c>
      <c r="AY188" s="214" t="s">
        <v>132</v>
      </c>
    </row>
    <row r="189" spans="1:65" s="13" customFormat="1">
      <c r="B189" s="193"/>
      <c r="C189" s="194"/>
      <c r="D189" s="195" t="s">
        <v>145</v>
      </c>
      <c r="E189" s="196" t="s">
        <v>19</v>
      </c>
      <c r="F189" s="197" t="s">
        <v>213</v>
      </c>
      <c r="G189" s="194"/>
      <c r="H189" s="196" t="s">
        <v>19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145</v>
      </c>
      <c r="AU189" s="203" t="s">
        <v>141</v>
      </c>
      <c r="AV189" s="13" t="s">
        <v>79</v>
      </c>
      <c r="AW189" s="13" t="s">
        <v>33</v>
      </c>
      <c r="AX189" s="13" t="s">
        <v>71</v>
      </c>
      <c r="AY189" s="203" t="s">
        <v>132</v>
      </c>
    </row>
    <row r="190" spans="1:65" s="14" customFormat="1">
      <c r="B190" s="204"/>
      <c r="C190" s="205"/>
      <c r="D190" s="195" t="s">
        <v>145</v>
      </c>
      <c r="E190" s="206" t="s">
        <v>19</v>
      </c>
      <c r="F190" s="207" t="s">
        <v>214</v>
      </c>
      <c r="G190" s="205"/>
      <c r="H190" s="208">
        <v>4.0229999999999997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145</v>
      </c>
      <c r="AU190" s="214" t="s">
        <v>141</v>
      </c>
      <c r="AV190" s="14" t="s">
        <v>141</v>
      </c>
      <c r="AW190" s="14" t="s">
        <v>33</v>
      </c>
      <c r="AX190" s="14" t="s">
        <v>71</v>
      </c>
      <c r="AY190" s="214" t="s">
        <v>132</v>
      </c>
    </row>
    <row r="191" spans="1:65" s="14" customFormat="1">
      <c r="B191" s="204"/>
      <c r="C191" s="205"/>
      <c r="D191" s="195" t="s">
        <v>145</v>
      </c>
      <c r="E191" s="206" t="s">
        <v>19</v>
      </c>
      <c r="F191" s="207" t="s">
        <v>210</v>
      </c>
      <c r="G191" s="205"/>
      <c r="H191" s="208">
        <v>-1.7509999999999999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145</v>
      </c>
      <c r="AU191" s="214" t="s">
        <v>141</v>
      </c>
      <c r="AV191" s="14" t="s">
        <v>141</v>
      </c>
      <c r="AW191" s="14" t="s">
        <v>33</v>
      </c>
      <c r="AX191" s="14" t="s">
        <v>71</v>
      </c>
      <c r="AY191" s="214" t="s">
        <v>132</v>
      </c>
    </row>
    <row r="192" spans="1:65" s="15" customFormat="1">
      <c r="B192" s="215"/>
      <c r="C192" s="216"/>
      <c r="D192" s="195" t="s">
        <v>145</v>
      </c>
      <c r="E192" s="217" t="s">
        <v>19</v>
      </c>
      <c r="F192" s="218" t="s">
        <v>147</v>
      </c>
      <c r="G192" s="216"/>
      <c r="H192" s="219">
        <v>66.254999999999995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145</v>
      </c>
      <c r="AU192" s="225" t="s">
        <v>141</v>
      </c>
      <c r="AV192" s="15" t="s">
        <v>140</v>
      </c>
      <c r="AW192" s="15" t="s">
        <v>33</v>
      </c>
      <c r="AX192" s="15" t="s">
        <v>79</v>
      </c>
      <c r="AY192" s="225" t="s">
        <v>132</v>
      </c>
    </row>
    <row r="193" spans="1:65" s="2" customFormat="1" ht="16.5" customHeight="1">
      <c r="A193" s="36"/>
      <c r="B193" s="37"/>
      <c r="C193" s="175" t="s">
        <v>215</v>
      </c>
      <c r="D193" s="175" t="s">
        <v>135</v>
      </c>
      <c r="E193" s="176" t="s">
        <v>216</v>
      </c>
      <c r="F193" s="177" t="s">
        <v>217</v>
      </c>
      <c r="G193" s="178" t="s">
        <v>218</v>
      </c>
      <c r="H193" s="179">
        <v>0.57999999999999996</v>
      </c>
      <c r="I193" s="180"/>
      <c r="J193" s="181">
        <f>ROUND(I193*H193,2)</f>
        <v>0</v>
      </c>
      <c r="K193" s="177" t="s">
        <v>139</v>
      </c>
      <c r="L193" s="41"/>
      <c r="M193" s="182" t="s">
        <v>19</v>
      </c>
      <c r="N193" s="183" t="s">
        <v>43</v>
      </c>
      <c r="O193" s="66"/>
      <c r="P193" s="184">
        <f>O193*H193</f>
        <v>0</v>
      </c>
      <c r="Q193" s="184">
        <v>0.42</v>
      </c>
      <c r="R193" s="184">
        <f>Q193*H193</f>
        <v>0.24359999999999998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140</v>
      </c>
      <c r="AT193" s="186" t="s">
        <v>135</v>
      </c>
      <c r="AU193" s="186" t="s">
        <v>141</v>
      </c>
      <c r="AY193" s="19" t="s">
        <v>132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141</v>
      </c>
      <c r="BK193" s="187">
        <f>ROUND(I193*H193,2)</f>
        <v>0</v>
      </c>
      <c r="BL193" s="19" t="s">
        <v>140</v>
      </c>
      <c r="BM193" s="186" t="s">
        <v>219</v>
      </c>
    </row>
    <row r="194" spans="1:65" s="2" customFormat="1">
      <c r="A194" s="36"/>
      <c r="B194" s="37"/>
      <c r="C194" s="38"/>
      <c r="D194" s="188" t="s">
        <v>143</v>
      </c>
      <c r="E194" s="38"/>
      <c r="F194" s="189" t="s">
        <v>220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143</v>
      </c>
      <c r="AU194" s="19" t="s">
        <v>141</v>
      </c>
    </row>
    <row r="195" spans="1:65" s="13" customFormat="1">
      <c r="B195" s="193"/>
      <c r="C195" s="194"/>
      <c r="D195" s="195" t="s">
        <v>145</v>
      </c>
      <c r="E195" s="196" t="s">
        <v>19</v>
      </c>
      <c r="F195" s="197" t="s">
        <v>146</v>
      </c>
      <c r="G195" s="194"/>
      <c r="H195" s="196" t="s">
        <v>19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145</v>
      </c>
      <c r="AU195" s="203" t="s">
        <v>141</v>
      </c>
      <c r="AV195" s="13" t="s">
        <v>79</v>
      </c>
      <c r="AW195" s="13" t="s">
        <v>33</v>
      </c>
      <c r="AX195" s="13" t="s">
        <v>71</v>
      </c>
      <c r="AY195" s="203" t="s">
        <v>132</v>
      </c>
    </row>
    <row r="196" spans="1:65" s="13" customFormat="1">
      <c r="B196" s="193"/>
      <c r="C196" s="194"/>
      <c r="D196" s="195" t="s">
        <v>145</v>
      </c>
      <c r="E196" s="196" t="s">
        <v>19</v>
      </c>
      <c r="F196" s="197" t="s">
        <v>181</v>
      </c>
      <c r="G196" s="194"/>
      <c r="H196" s="196" t="s">
        <v>19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145</v>
      </c>
      <c r="AU196" s="203" t="s">
        <v>141</v>
      </c>
      <c r="AV196" s="13" t="s">
        <v>79</v>
      </c>
      <c r="AW196" s="13" t="s">
        <v>33</v>
      </c>
      <c r="AX196" s="13" t="s">
        <v>71</v>
      </c>
      <c r="AY196" s="203" t="s">
        <v>132</v>
      </c>
    </row>
    <row r="197" spans="1:65" s="14" customFormat="1">
      <c r="B197" s="204"/>
      <c r="C197" s="205"/>
      <c r="D197" s="195" t="s">
        <v>145</v>
      </c>
      <c r="E197" s="206" t="s">
        <v>19</v>
      </c>
      <c r="F197" s="207" t="s">
        <v>221</v>
      </c>
      <c r="G197" s="205"/>
      <c r="H197" s="208">
        <v>0.13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145</v>
      </c>
      <c r="AU197" s="214" t="s">
        <v>141</v>
      </c>
      <c r="AV197" s="14" t="s">
        <v>141</v>
      </c>
      <c r="AW197" s="14" t="s">
        <v>33</v>
      </c>
      <c r="AX197" s="14" t="s">
        <v>71</v>
      </c>
      <c r="AY197" s="214" t="s">
        <v>132</v>
      </c>
    </row>
    <row r="198" spans="1:65" s="13" customFormat="1">
      <c r="B198" s="193"/>
      <c r="C198" s="194"/>
      <c r="D198" s="195" t="s">
        <v>145</v>
      </c>
      <c r="E198" s="196" t="s">
        <v>19</v>
      </c>
      <c r="F198" s="197" t="s">
        <v>184</v>
      </c>
      <c r="G198" s="194"/>
      <c r="H198" s="196" t="s">
        <v>19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145</v>
      </c>
      <c r="AU198" s="203" t="s">
        <v>141</v>
      </c>
      <c r="AV198" s="13" t="s">
        <v>79</v>
      </c>
      <c r="AW198" s="13" t="s">
        <v>33</v>
      </c>
      <c r="AX198" s="13" t="s">
        <v>71</v>
      </c>
      <c r="AY198" s="203" t="s">
        <v>132</v>
      </c>
    </row>
    <row r="199" spans="1:65" s="14" customFormat="1">
      <c r="B199" s="204"/>
      <c r="C199" s="205"/>
      <c r="D199" s="195" t="s">
        <v>145</v>
      </c>
      <c r="E199" s="206" t="s">
        <v>19</v>
      </c>
      <c r="F199" s="207" t="s">
        <v>222</v>
      </c>
      <c r="G199" s="205"/>
      <c r="H199" s="208">
        <v>0.35199999999999998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145</v>
      </c>
      <c r="AU199" s="214" t="s">
        <v>141</v>
      </c>
      <c r="AV199" s="14" t="s">
        <v>141</v>
      </c>
      <c r="AW199" s="14" t="s">
        <v>33</v>
      </c>
      <c r="AX199" s="14" t="s">
        <v>71</v>
      </c>
      <c r="AY199" s="214" t="s">
        <v>132</v>
      </c>
    </row>
    <row r="200" spans="1:65" s="13" customFormat="1">
      <c r="B200" s="193"/>
      <c r="C200" s="194"/>
      <c r="D200" s="195" t="s">
        <v>145</v>
      </c>
      <c r="E200" s="196" t="s">
        <v>19</v>
      </c>
      <c r="F200" s="197" t="s">
        <v>185</v>
      </c>
      <c r="G200" s="194"/>
      <c r="H200" s="196" t="s">
        <v>19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145</v>
      </c>
      <c r="AU200" s="203" t="s">
        <v>141</v>
      </c>
      <c r="AV200" s="13" t="s">
        <v>79</v>
      </c>
      <c r="AW200" s="13" t="s">
        <v>33</v>
      </c>
      <c r="AX200" s="13" t="s">
        <v>71</v>
      </c>
      <c r="AY200" s="203" t="s">
        <v>132</v>
      </c>
    </row>
    <row r="201" spans="1:65" s="14" customFormat="1">
      <c r="B201" s="204"/>
      <c r="C201" s="205"/>
      <c r="D201" s="195" t="s">
        <v>145</v>
      </c>
      <c r="E201" s="206" t="s">
        <v>19</v>
      </c>
      <c r="F201" s="207" t="s">
        <v>223</v>
      </c>
      <c r="G201" s="205"/>
      <c r="H201" s="208">
        <v>9.8000000000000004E-2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145</v>
      </c>
      <c r="AU201" s="214" t="s">
        <v>141</v>
      </c>
      <c r="AV201" s="14" t="s">
        <v>141</v>
      </c>
      <c r="AW201" s="14" t="s">
        <v>33</v>
      </c>
      <c r="AX201" s="14" t="s">
        <v>71</v>
      </c>
      <c r="AY201" s="214" t="s">
        <v>132</v>
      </c>
    </row>
    <row r="202" spans="1:65" s="15" customFormat="1">
      <c r="B202" s="215"/>
      <c r="C202" s="216"/>
      <c r="D202" s="195" t="s">
        <v>145</v>
      </c>
      <c r="E202" s="217" t="s">
        <v>19</v>
      </c>
      <c r="F202" s="218" t="s">
        <v>147</v>
      </c>
      <c r="G202" s="216"/>
      <c r="H202" s="219">
        <v>0.57999999999999996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145</v>
      </c>
      <c r="AU202" s="225" t="s">
        <v>141</v>
      </c>
      <c r="AV202" s="15" t="s">
        <v>140</v>
      </c>
      <c r="AW202" s="15" t="s">
        <v>33</v>
      </c>
      <c r="AX202" s="15" t="s">
        <v>79</v>
      </c>
      <c r="AY202" s="225" t="s">
        <v>132</v>
      </c>
    </row>
    <row r="203" spans="1:65" s="2" customFormat="1" ht="24.2" customHeight="1">
      <c r="A203" s="36"/>
      <c r="B203" s="37"/>
      <c r="C203" s="175" t="s">
        <v>224</v>
      </c>
      <c r="D203" s="175" t="s">
        <v>135</v>
      </c>
      <c r="E203" s="176" t="s">
        <v>225</v>
      </c>
      <c r="F203" s="177" t="s">
        <v>226</v>
      </c>
      <c r="G203" s="178" t="s">
        <v>138</v>
      </c>
      <c r="H203" s="179">
        <v>1</v>
      </c>
      <c r="I203" s="180"/>
      <c r="J203" s="181">
        <f>ROUND(I203*H203,2)</f>
        <v>0</v>
      </c>
      <c r="K203" s="177" t="s">
        <v>139</v>
      </c>
      <c r="L203" s="41"/>
      <c r="M203" s="182" t="s">
        <v>19</v>
      </c>
      <c r="N203" s="183" t="s">
        <v>43</v>
      </c>
      <c r="O203" s="66"/>
      <c r="P203" s="184">
        <f>O203*H203</f>
        <v>0</v>
      </c>
      <c r="Q203" s="184">
        <v>4.684E-2</v>
      </c>
      <c r="R203" s="184">
        <f>Q203*H203</f>
        <v>4.684E-2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140</v>
      </c>
      <c r="AT203" s="186" t="s">
        <v>135</v>
      </c>
      <c r="AU203" s="186" t="s">
        <v>141</v>
      </c>
      <c r="AY203" s="19" t="s">
        <v>132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141</v>
      </c>
      <c r="BK203" s="187">
        <f>ROUND(I203*H203,2)</f>
        <v>0</v>
      </c>
      <c r="BL203" s="19" t="s">
        <v>140</v>
      </c>
      <c r="BM203" s="186" t="s">
        <v>227</v>
      </c>
    </row>
    <row r="204" spans="1:65" s="2" customFormat="1">
      <c r="A204" s="36"/>
      <c r="B204" s="37"/>
      <c r="C204" s="38"/>
      <c r="D204" s="188" t="s">
        <v>143</v>
      </c>
      <c r="E204" s="38"/>
      <c r="F204" s="189" t="s">
        <v>228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143</v>
      </c>
      <c r="AU204" s="19" t="s">
        <v>141</v>
      </c>
    </row>
    <row r="205" spans="1:65" s="13" customFormat="1">
      <c r="B205" s="193"/>
      <c r="C205" s="194"/>
      <c r="D205" s="195" t="s">
        <v>145</v>
      </c>
      <c r="E205" s="196" t="s">
        <v>19</v>
      </c>
      <c r="F205" s="197" t="s">
        <v>146</v>
      </c>
      <c r="G205" s="194"/>
      <c r="H205" s="196" t="s">
        <v>19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145</v>
      </c>
      <c r="AU205" s="203" t="s">
        <v>141</v>
      </c>
      <c r="AV205" s="13" t="s">
        <v>79</v>
      </c>
      <c r="AW205" s="13" t="s">
        <v>33</v>
      </c>
      <c r="AX205" s="13" t="s">
        <v>71</v>
      </c>
      <c r="AY205" s="203" t="s">
        <v>132</v>
      </c>
    </row>
    <row r="206" spans="1:65" s="14" customFormat="1">
      <c r="B206" s="204"/>
      <c r="C206" s="205"/>
      <c r="D206" s="195" t="s">
        <v>145</v>
      </c>
      <c r="E206" s="206" t="s">
        <v>19</v>
      </c>
      <c r="F206" s="207" t="s">
        <v>79</v>
      </c>
      <c r="G206" s="205"/>
      <c r="H206" s="208">
        <v>1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145</v>
      </c>
      <c r="AU206" s="214" t="s">
        <v>141</v>
      </c>
      <c r="AV206" s="14" t="s">
        <v>141</v>
      </c>
      <c r="AW206" s="14" t="s">
        <v>33</v>
      </c>
      <c r="AX206" s="14" t="s">
        <v>71</v>
      </c>
      <c r="AY206" s="214" t="s">
        <v>132</v>
      </c>
    </row>
    <row r="207" spans="1:65" s="15" customFormat="1">
      <c r="B207" s="215"/>
      <c r="C207" s="216"/>
      <c r="D207" s="195" t="s">
        <v>145</v>
      </c>
      <c r="E207" s="217" t="s">
        <v>19</v>
      </c>
      <c r="F207" s="218" t="s">
        <v>147</v>
      </c>
      <c r="G207" s="216"/>
      <c r="H207" s="219">
        <v>1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145</v>
      </c>
      <c r="AU207" s="225" t="s">
        <v>141</v>
      </c>
      <c r="AV207" s="15" t="s">
        <v>140</v>
      </c>
      <c r="AW207" s="15" t="s">
        <v>33</v>
      </c>
      <c r="AX207" s="15" t="s">
        <v>79</v>
      </c>
      <c r="AY207" s="225" t="s">
        <v>132</v>
      </c>
    </row>
    <row r="208" spans="1:65" s="2" customFormat="1" ht="16.5" customHeight="1">
      <c r="A208" s="36"/>
      <c r="B208" s="37"/>
      <c r="C208" s="226" t="s">
        <v>229</v>
      </c>
      <c r="D208" s="226" t="s">
        <v>230</v>
      </c>
      <c r="E208" s="227" t="s">
        <v>231</v>
      </c>
      <c r="F208" s="228" t="s">
        <v>232</v>
      </c>
      <c r="G208" s="229" t="s">
        <v>138</v>
      </c>
      <c r="H208" s="230">
        <v>1</v>
      </c>
      <c r="I208" s="231"/>
      <c r="J208" s="232">
        <f>ROUND(I208*H208,2)</f>
        <v>0</v>
      </c>
      <c r="K208" s="228" t="s">
        <v>139</v>
      </c>
      <c r="L208" s="233"/>
      <c r="M208" s="234" t="s">
        <v>19</v>
      </c>
      <c r="N208" s="235" t="s">
        <v>43</v>
      </c>
      <c r="O208" s="66"/>
      <c r="P208" s="184">
        <f>O208*H208</f>
        <v>0</v>
      </c>
      <c r="Q208" s="184">
        <v>1.521E-2</v>
      </c>
      <c r="R208" s="184">
        <f>Q208*H208</f>
        <v>1.521E-2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192</v>
      </c>
      <c r="AT208" s="186" t="s">
        <v>230</v>
      </c>
      <c r="AU208" s="186" t="s">
        <v>141</v>
      </c>
      <c r="AY208" s="19" t="s">
        <v>132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141</v>
      </c>
      <c r="BK208" s="187">
        <f>ROUND(I208*H208,2)</f>
        <v>0</v>
      </c>
      <c r="BL208" s="19" t="s">
        <v>140</v>
      </c>
      <c r="BM208" s="186" t="s">
        <v>233</v>
      </c>
    </row>
    <row r="209" spans="1:65" s="13" customFormat="1">
      <c r="B209" s="193"/>
      <c r="C209" s="194"/>
      <c r="D209" s="195" t="s">
        <v>145</v>
      </c>
      <c r="E209" s="196" t="s">
        <v>19</v>
      </c>
      <c r="F209" s="197" t="s">
        <v>146</v>
      </c>
      <c r="G209" s="194"/>
      <c r="H209" s="196" t="s">
        <v>19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145</v>
      </c>
      <c r="AU209" s="203" t="s">
        <v>141</v>
      </c>
      <c r="AV209" s="13" t="s">
        <v>79</v>
      </c>
      <c r="AW209" s="13" t="s">
        <v>33</v>
      </c>
      <c r="AX209" s="13" t="s">
        <v>71</v>
      </c>
      <c r="AY209" s="203" t="s">
        <v>132</v>
      </c>
    </row>
    <row r="210" spans="1:65" s="14" customFormat="1">
      <c r="B210" s="204"/>
      <c r="C210" s="205"/>
      <c r="D210" s="195" t="s">
        <v>145</v>
      </c>
      <c r="E210" s="206" t="s">
        <v>19</v>
      </c>
      <c r="F210" s="207" t="s">
        <v>79</v>
      </c>
      <c r="G210" s="205"/>
      <c r="H210" s="208">
        <v>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145</v>
      </c>
      <c r="AU210" s="214" t="s">
        <v>141</v>
      </c>
      <c r="AV210" s="14" t="s">
        <v>141</v>
      </c>
      <c r="AW210" s="14" t="s">
        <v>33</v>
      </c>
      <c r="AX210" s="14" t="s">
        <v>71</v>
      </c>
      <c r="AY210" s="214" t="s">
        <v>132</v>
      </c>
    </row>
    <row r="211" spans="1:65" s="15" customFormat="1">
      <c r="B211" s="215"/>
      <c r="C211" s="216"/>
      <c r="D211" s="195" t="s">
        <v>145</v>
      </c>
      <c r="E211" s="217" t="s">
        <v>19</v>
      </c>
      <c r="F211" s="218" t="s">
        <v>147</v>
      </c>
      <c r="G211" s="216"/>
      <c r="H211" s="219">
        <v>1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145</v>
      </c>
      <c r="AU211" s="225" t="s">
        <v>141</v>
      </c>
      <c r="AV211" s="15" t="s">
        <v>140</v>
      </c>
      <c r="AW211" s="15" t="s">
        <v>33</v>
      </c>
      <c r="AX211" s="15" t="s">
        <v>79</v>
      </c>
      <c r="AY211" s="225" t="s">
        <v>132</v>
      </c>
    </row>
    <row r="212" spans="1:65" s="2" customFormat="1" ht="24.2" customHeight="1">
      <c r="A212" s="36"/>
      <c r="B212" s="37"/>
      <c r="C212" s="175" t="s">
        <v>234</v>
      </c>
      <c r="D212" s="175" t="s">
        <v>135</v>
      </c>
      <c r="E212" s="176" t="s">
        <v>235</v>
      </c>
      <c r="F212" s="177" t="s">
        <v>236</v>
      </c>
      <c r="G212" s="178" t="s">
        <v>138</v>
      </c>
      <c r="H212" s="179">
        <v>1</v>
      </c>
      <c r="I212" s="180"/>
      <c r="J212" s="181">
        <f>ROUND(I212*H212,2)</f>
        <v>0</v>
      </c>
      <c r="K212" s="177" t="s">
        <v>139</v>
      </c>
      <c r="L212" s="41"/>
      <c r="M212" s="182" t="s">
        <v>19</v>
      </c>
      <c r="N212" s="183" t="s">
        <v>43</v>
      </c>
      <c r="O212" s="66"/>
      <c r="P212" s="184">
        <f>O212*H212</f>
        <v>0</v>
      </c>
      <c r="Q212" s="184">
        <v>0.44169999999999998</v>
      </c>
      <c r="R212" s="184">
        <f>Q212*H212</f>
        <v>0.44169999999999998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140</v>
      </c>
      <c r="AT212" s="186" t="s">
        <v>135</v>
      </c>
      <c r="AU212" s="186" t="s">
        <v>141</v>
      </c>
      <c r="AY212" s="19" t="s">
        <v>132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141</v>
      </c>
      <c r="BK212" s="187">
        <f>ROUND(I212*H212,2)</f>
        <v>0</v>
      </c>
      <c r="BL212" s="19" t="s">
        <v>140</v>
      </c>
      <c r="BM212" s="186" t="s">
        <v>237</v>
      </c>
    </row>
    <row r="213" spans="1:65" s="2" customFormat="1">
      <c r="A213" s="36"/>
      <c r="B213" s="37"/>
      <c r="C213" s="38"/>
      <c r="D213" s="188" t="s">
        <v>143</v>
      </c>
      <c r="E213" s="38"/>
      <c r="F213" s="189" t="s">
        <v>238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143</v>
      </c>
      <c r="AU213" s="19" t="s">
        <v>141</v>
      </c>
    </row>
    <row r="214" spans="1:65" s="13" customFormat="1">
      <c r="B214" s="193"/>
      <c r="C214" s="194"/>
      <c r="D214" s="195" t="s">
        <v>145</v>
      </c>
      <c r="E214" s="196" t="s">
        <v>19</v>
      </c>
      <c r="F214" s="197" t="s">
        <v>239</v>
      </c>
      <c r="G214" s="194"/>
      <c r="H214" s="196" t="s">
        <v>19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145</v>
      </c>
      <c r="AU214" s="203" t="s">
        <v>141</v>
      </c>
      <c r="AV214" s="13" t="s">
        <v>79</v>
      </c>
      <c r="AW214" s="13" t="s">
        <v>33</v>
      </c>
      <c r="AX214" s="13" t="s">
        <v>71</v>
      </c>
      <c r="AY214" s="203" t="s">
        <v>132</v>
      </c>
    </row>
    <row r="215" spans="1:65" s="14" customFormat="1">
      <c r="B215" s="204"/>
      <c r="C215" s="205"/>
      <c r="D215" s="195" t="s">
        <v>145</v>
      </c>
      <c r="E215" s="206" t="s">
        <v>19</v>
      </c>
      <c r="F215" s="207" t="s">
        <v>79</v>
      </c>
      <c r="G215" s="205"/>
      <c r="H215" s="208">
        <v>1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145</v>
      </c>
      <c r="AU215" s="214" t="s">
        <v>141</v>
      </c>
      <c r="AV215" s="14" t="s">
        <v>141</v>
      </c>
      <c r="AW215" s="14" t="s">
        <v>33</v>
      </c>
      <c r="AX215" s="14" t="s">
        <v>71</v>
      </c>
      <c r="AY215" s="214" t="s">
        <v>132</v>
      </c>
    </row>
    <row r="216" spans="1:65" s="15" customFormat="1">
      <c r="B216" s="215"/>
      <c r="C216" s="216"/>
      <c r="D216" s="195" t="s">
        <v>145</v>
      </c>
      <c r="E216" s="217" t="s">
        <v>19</v>
      </c>
      <c r="F216" s="218" t="s">
        <v>147</v>
      </c>
      <c r="G216" s="216"/>
      <c r="H216" s="219">
        <v>1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145</v>
      </c>
      <c r="AU216" s="225" t="s">
        <v>141</v>
      </c>
      <c r="AV216" s="15" t="s">
        <v>140</v>
      </c>
      <c r="AW216" s="15" t="s">
        <v>33</v>
      </c>
      <c r="AX216" s="15" t="s">
        <v>79</v>
      </c>
      <c r="AY216" s="225" t="s">
        <v>132</v>
      </c>
    </row>
    <row r="217" spans="1:65" s="2" customFormat="1" ht="21.75" customHeight="1">
      <c r="A217" s="36"/>
      <c r="B217" s="37"/>
      <c r="C217" s="226" t="s">
        <v>8</v>
      </c>
      <c r="D217" s="226" t="s">
        <v>230</v>
      </c>
      <c r="E217" s="227" t="s">
        <v>240</v>
      </c>
      <c r="F217" s="228" t="s">
        <v>241</v>
      </c>
      <c r="G217" s="229" t="s">
        <v>138</v>
      </c>
      <c r="H217" s="230">
        <v>1</v>
      </c>
      <c r="I217" s="231"/>
      <c r="J217" s="232">
        <f>ROUND(I217*H217,2)</f>
        <v>0</v>
      </c>
      <c r="K217" s="228" t="s">
        <v>139</v>
      </c>
      <c r="L217" s="233"/>
      <c r="M217" s="234" t="s">
        <v>19</v>
      </c>
      <c r="N217" s="235" t="s">
        <v>43</v>
      </c>
      <c r="O217" s="66"/>
      <c r="P217" s="184">
        <f>O217*H217</f>
        <v>0</v>
      </c>
      <c r="Q217" s="184">
        <v>1.553E-2</v>
      </c>
      <c r="R217" s="184">
        <f>Q217*H217</f>
        <v>1.553E-2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192</v>
      </c>
      <c r="AT217" s="186" t="s">
        <v>230</v>
      </c>
      <c r="AU217" s="186" t="s">
        <v>141</v>
      </c>
      <c r="AY217" s="19" t="s">
        <v>132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141</v>
      </c>
      <c r="BK217" s="187">
        <f>ROUND(I217*H217,2)</f>
        <v>0</v>
      </c>
      <c r="BL217" s="19" t="s">
        <v>140</v>
      </c>
      <c r="BM217" s="186" t="s">
        <v>242</v>
      </c>
    </row>
    <row r="218" spans="1:65" s="13" customFormat="1">
      <c r="B218" s="193"/>
      <c r="C218" s="194"/>
      <c r="D218" s="195" t="s">
        <v>145</v>
      </c>
      <c r="E218" s="196" t="s">
        <v>19</v>
      </c>
      <c r="F218" s="197" t="s">
        <v>239</v>
      </c>
      <c r="G218" s="194"/>
      <c r="H218" s="196" t="s">
        <v>19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145</v>
      </c>
      <c r="AU218" s="203" t="s">
        <v>141</v>
      </c>
      <c r="AV218" s="13" t="s">
        <v>79</v>
      </c>
      <c r="AW218" s="13" t="s">
        <v>33</v>
      </c>
      <c r="AX218" s="13" t="s">
        <v>71</v>
      </c>
      <c r="AY218" s="203" t="s">
        <v>132</v>
      </c>
    </row>
    <row r="219" spans="1:65" s="14" customFormat="1">
      <c r="B219" s="204"/>
      <c r="C219" s="205"/>
      <c r="D219" s="195" t="s">
        <v>145</v>
      </c>
      <c r="E219" s="206" t="s">
        <v>19</v>
      </c>
      <c r="F219" s="207" t="s">
        <v>79</v>
      </c>
      <c r="G219" s="205"/>
      <c r="H219" s="208">
        <v>1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145</v>
      </c>
      <c r="AU219" s="214" t="s">
        <v>141</v>
      </c>
      <c r="AV219" s="14" t="s">
        <v>141</v>
      </c>
      <c r="AW219" s="14" t="s">
        <v>33</v>
      </c>
      <c r="AX219" s="14" t="s">
        <v>71</v>
      </c>
      <c r="AY219" s="214" t="s">
        <v>132</v>
      </c>
    </row>
    <row r="220" spans="1:65" s="15" customFormat="1">
      <c r="B220" s="215"/>
      <c r="C220" s="216"/>
      <c r="D220" s="195" t="s">
        <v>145</v>
      </c>
      <c r="E220" s="217" t="s">
        <v>19</v>
      </c>
      <c r="F220" s="218" t="s">
        <v>147</v>
      </c>
      <c r="G220" s="216"/>
      <c r="H220" s="219">
        <v>1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145</v>
      </c>
      <c r="AU220" s="225" t="s">
        <v>141</v>
      </c>
      <c r="AV220" s="15" t="s">
        <v>140</v>
      </c>
      <c r="AW220" s="15" t="s">
        <v>33</v>
      </c>
      <c r="AX220" s="15" t="s">
        <v>79</v>
      </c>
      <c r="AY220" s="225" t="s">
        <v>132</v>
      </c>
    </row>
    <row r="221" spans="1:65" s="2" customFormat="1" ht="24.2" customHeight="1">
      <c r="A221" s="36"/>
      <c r="B221" s="37"/>
      <c r="C221" s="175" t="s">
        <v>243</v>
      </c>
      <c r="D221" s="175" t="s">
        <v>135</v>
      </c>
      <c r="E221" s="176" t="s">
        <v>244</v>
      </c>
      <c r="F221" s="177" t="s">
        <v>245</v>
      </c>
      <c r="G221" s="178" t="s">
        <v>138</v>
      </c>
      <c r="H221" s="179">
        <v>1</v>
      </c>
      <c r="I221" s="180"/>
      <c r="J221" s="181">
        <f>ROUND(I221*H221,2)</f>
        <v>0</v>
      </c>
      <c r="K221" s="177" t="s">
        <v>139</v>
      </c>
      <c r="L221" s="41"/>
      <c r="M221" s="182" t="s">
        <v>19</v>
      </c>
      <c r="N221" s="183" t="s">
        <v>43</v>
      </c>
      <c r="O221" s="66"/>
      <c r="P221" s="184">
        <f>O221*H221</f>
        <v>0</v>
      </c>
      <c r="Q221" s="184">
        <v>5.3620000000000001E-2</v>
      </c>
      <c r="R221" s="184">
        <f>Q221*H221</f>
        <v>5.3620000000000001E-2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140</v>
      </c>
      <c r="AT221" s="186" t="s">
        <v>135</v>
      </c>
      <c r="AU221" s="186" t="s">
        <v>141</v>
      </c>
      <c r="AY221" s="19" t="s">
        <v>132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141</v>
      </c>
      <c r="BK221" s="187">
        <f>ROUND(I221*H221,2)</f>
        <v>0</v>
      </c>
      <c r="BL221" s="19" t="s">
        <v>140</v>
      </c>
      <c r="BM221" s="186" t="s">
        <v>246</v>
      </c>
    </row>
    <row r="222" spans="1:65" s="2" customFormat="1">
      <c r="A222" s="36"/>
      <c r="B222" s="37"/>
      <c r="C222" s="38"/>
      <c r="D222" s="188" t="s">
        <v>143</v>
      </c>
      <c r="E222" s="38"/>
      <c r="F222" s="189" t="s">
        <v>247</v>
      </c>
      <c r="G222" s="38"/>
      <c r="H222" s="38"/>
      <c r="I222" s="190"/>
      <c r="J222" s="38"/>
      <c r="K222" s="38"/>
      <c r="L222" s="41"/>
      <c r="M222" s="191"/>
      <c r="N222" s="192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143</v>
      </c>
      <c r="AU222" s="19" t="s">
        <v>141</v>
      </c>
    </row>
    <row r="223" spans="1:65" s="13" customFormat="1">
      <c r="B223" s="193"/>
      <c r="C223" s="194"/>
      <c r="D223" s="195" t="s">
        <v>145</v>
      </c>
      <c r="E223" s="196" t="s">
        <v>19</v>
      </c>
      <c r="F223" s="197" t="s">
        <v>146</v>
      </c>
      <c r="G223" s="194"/>
      <c r="H223" s="196" t="s">
        <v>19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145</v>
      </c>
      <c r="AU223" s="203" t="s">
        <v>141</v>
      </c>
      <c r="AV223" s="13" t="s">
        <v>79</v>
      </c>
      <c r="AW223" s="13" t="s">
        <v>33</v>
      </c>
      <c r="AX223" s="13" t="s">
        <v>71</v>
      </c>
      <c r="AY223" s="203" t="s">
        <v>132</v>
      </c>
    </row>
    <row r="224" spans="1:65" s="14" customFormat="1">
      <c r="B224" s="204"/>
      <c r="C224" s="205"/>
      <c r="D224" s="195" t="s">
        <v>145</v>
      </c>
      <c r="E224" s="206" t="s">
        <v>19</v>
      </c>
      <c r="F224" s="207" t="s">
        <v>79</v>
      </c>
      <c r="G224" s="205"/>
      <c r="H224" s="208">
        <v>1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145</v>
      </c>
      <c r="AU224" s="214" t="s">
        <v>141</v>
      </c>
      <c r="AV224" s="14" t="s">
        <v>141</v>
      </c>
      <c r="AW224" s="14" t="s">
        <v>33</v>
      </c>
      <c r="AX224" s="14" t="s">
        <v>71</v>
      </c>
      <c r="AY224" s="214" t="s">
        <v>132</v>
      </c>
    </row>
    <row r="225" spans="1:65" s="15" customFormat="1">
      <c r="B225" s="215"/>
      <c r="C225" s="216"/>
      <c r="D225" s="195" t="s">
        <v>145</v>
      </c>
      <c r="E225" s="217" t="s">
        <v>19</v>
      </c>
      <c r="F225" s="218" t="s">
        <v>147</v>
      </c>
      <c r="G225" s="216"/>
      <c r="H225" s="219">
        <v>1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145</v>
      </c>
      <c r="AU225" s="225" t="s">
        <v>141</v>
      </c>
      <c r="AV225" s="15" t="s">
        <v>140</v>
      </c>
      <c r="AW225" s="15" t="s">
        <v>33</v>
      </c>
      <c r="AX225" s="15" t="s">
        <v>79</v>
      </c>
      <c r="AY225" s="225" t="s">
        <v>132</v>
      </c>
    </row>
    <row r="226" spans="1:65" s="2" customFormat="1" ht="16.5" customHeight="1">
      <c r="A226" s="36"/>
      <c r="B226" s="37"/>
      <c r="C226" s="226" t="s">
        <v>248</v>
      </c>
      <c r="D226" s="226" t="s">
        <v>230</v>
      </c>
      <c r="E226" s="227" t="s">
        <v>249</v>
      </c>
      <c r="F226" s="228" t="s">
        <v>250</v>
      </c>
      <c r="G226" s="229" t="s">
        <v>138</v>
      </c>
      <c r="H226" s="230">
        <v>1</v>
      </c>
      <c r="I226" s="231"/>
      <c r="J226" s="232">
        <f>ROUND(I226*H226,2)</f>
        <v>0</v>
      </c>
      <c r="K226" s="228" t="s">
        <v>139</v>
      </c>
      <c r="L226" s="233"/>
      <c r="M226" s="234" t="s">
        <v>19</v>
      </c>
      <c r="N226" s="235" t="s">
        <v>43</v>
      </c>
      <c r="O226" s="66"/>
      <c r="P226" s="184">
        <f>O226*H226</f>
        <v>0</v>
      </c>
      <c r="Q226" s="184">
        <v>3.6999999999999998E-2</v>
      </c>
      <c r="R226" s="184">
        <f>Q226*H226</f>
        <v>3.6999999999999998E-2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192</v>
      </c>
      <c r="AT226" s="186" t="s">
        <v>230</v>
      </c>
      <c r="AU226" s="186" t="s">
        <v>141</v>
      </c>
      <c r="AY226" s="19" t="s">
        <v>132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141</v>
      </c>
      <c r="BK226" s="187">
        <f>ROUND(I226*H226,2)</f>
        <v>0</v>
      </c>
      <c r="BL226" s="19" t="s">
        <v>140</v>
      </c>
      <c r="BM226" s="186" t="s">
        <v>251</v>
      </c>
    </row>
    <row r="227" spans="1:65" s="13" customFormat="1">
      <c r="B227" s="193"/>
      <c r="C227" s="194"/>
      <c r="D227" s="195" t="s">
        <v>145</v>
      </c>
      <c r="E227" s="196" t="s">
        <v>19</v>
      </c>
      <c r="F227" s="197" t="s">
        <v>146</v>
      </c>
      <c r="G227" s="194"/>
      <c r="H227" s="196" t="s">
        <v>19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145</v>
      </c>
      <c r="AU227" s="203" t="s">
        <v>141</v>
      </c>
      <c r="AV227" s="13" t="s">
        <v>79</v>
      </c>
      <c r="AW227" s="13" t="s">
        <v>33</v>
      </c>
      <c r="AX227" s="13" t="s">
        <v>71</v>
      </c>
      <c r="AY227" s="203" t="s">
        <v>132</v>
      </c>
    </row>
    <row r="228" spans="1:65" s="14" customFormat="1">
      <c r="B228" s="204"/>
      <c r="C228" s="205"/>
      <c r="D228" s="195" t="s">
        <v>145</v>
      </c>
      <c r="E228" s="206" t="s">
        <v>19</v>
      </c>
      <c r="F228" s="207" t="s">
        <v>79</v>
      </c>
      <c r="G228" s="205"/>
      <c r="H228" s="208">
        <v>1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145</v>
      </c>
      <c r="AU228" s="214" t="s">
        <v>141</v>
      </c>
      <c r="AV228" s="14" t="s">
        <v>141</v>
      </c>
      <c r="AW228" s="14" t="s">
        <v>33</v>
      </c>
      <c r="AX228" s="14" t="s">
        <v>71</v>
      </c>
      <c r="AY228" s="214" t="s">
        <v>132</v>
      </c>
    </row>
    <row r="229" spans="1:65" s="15" customFormat="1">
      <c r="B229" s="215"/>
      <c r="C229" s="216"/>
      <c r="D229" s="195" t="s">
        <v>145</v>
      </c>
      <c r="E229" s="217" t="s">
        <v>19</v>
      </c>
      <c r="F229" s="218" t="s">
        <v>147</v>
      </c>
      <c r="G229" s="216"/>
      <c r="H229" s="219">
        <v>1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145</v>
      </c>
      <c r="AU229" s="225" t="s">
        <v>141</v>
      </c>
      <c r="AV229" s="15" t="s">
        <v>140</v>
      </c>
      <c r="AW229" s="15" t="s">
        <v>33</v>
      </c>
      <c r="AX229" s="15" t="s">
        <v>79</v>
      </c>
      <c r="AY229" s="225" t="s">
        <v>132</v>
      </c>
    </row>
    <row r="230" spans="1:65" s="12" customFormat="1" ht="22.9" customHeight="1">
      <c r="B230" s="159"/>
      <c r="C230" s="160"/>
      <c r="D230" s="161" t="s">
        <v>70</v>
      </c>
      <c r="E230" s="173" t="s">
        <v>198</v>
      </c>
      <c r="F230" s="173" t="s">
        <v>252</v>
      </c>
      <c r="G230" s="160"/>
      <c r="H230" s="160"/>
      <c r="I230" s="163"/>
      <c r="J230" s="174">
        <f>BK230</f>
        <v>0</v>
      </c>
      <c r="K230" s="160"/>
      <c r="L230" s="165"/>
      <c r="M230" s="166"/>
      <c r="N230" s="167"/>
      <c r="O230" s="167"/>
      <c r="P230" s="168">
        <f>SUM(P231:P301)</f>
        <v>0</v>
      </c>
      <c r="Q230" s="167"/>
      <c r="R230" s="168">
        <f>SUM(R231:R301)</f>
        <v>4.3554000000000002E-2</v>
      </c>
      <c r="S230" s="167"/>
      <c r="T230" s="169">
        <f>SUM(T231:T301)</f>
        <v>5.9760349999999995</v>
      </c>
      <c r="AR230" s="170" t="s">
        <v>79</v>
      </c>
      <c r="AT230" s="171" t="s">
        <v>70</v>
      </c>
      <c r="AU230" s="171" t="s">
        <v>79</v>
      </c>
      <c r="AY230" s="170" t="s">
        <v>132</v>
      </c>
      <c r="BK230" s="172">
        <f>SUM(BK231:BK301)</f>
        <v>0</v>
      </c>
    </row>
    <row r="231" spans="1:65" s="2" customFormat="1" ht="24.2" customHeight="1">
      <c r="A231" s="36"/>
      <c r="B231" s="37"/>
      <c r="C231" s="175" t="s">
        <v>253</v>
      </c>
      <c r="D231" s="175" t="s">
        <v>135</v>
      </c>
      <c r="E231" s="176" t="s">
        <v>254</v>
      </c>
      <c r="F231" s="177" t="s">
        <v>255</v>
      </c>
      <c r="G231" s="178" t="s">
        <v>157</v>
      </c>
      <c r="H231" s="179">
        <v>58.32</v>
      </c>
      <c r="I231" s="180"/>
      <c r="J231" s="181">
        <f>ROUND(I231*H231,2)</f>
        <v>0</v>
      </c>
      <c r="K231" s="177" t="s">
        <v>139</v>
      </c>
      <c r="L231" s="41"/>
      <c r="M231" s="182" t="s">
        <v>19</v>
      </c>
      <c r="N231" s="183" t="s">
        <v>43</v>
      </c>
      <c r="O231" s="66"/>
      <c r="P231" s="184">
        <f>O231*H231</f>
        <v>0</v>
      </c>
      <c r="Q231" s="184">
        <v>1.2999999999999999E-4</v>
      </c>
      <c r="R231" s="184">
        <f>Q231*H231</f>
        <v>7.5815999999999991E-3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140</v>
      </c>
      <c r="AT231" s="186" t="s">
        <v>135</v>
      </c>
      <c r="AU231" s="186" t="s">
        <v>141</v>
      </c>
      <c r="AY231" s="19" t="s">
        <v>132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141</v>
      </c>
      <c r="BK231" s="187">
        <f>ROUND(I231*H231,2)</f>
        <v>0</v>
      </c>
      <c r="BL231" s="19" t="s">
        <v>140</v>
      </c>
      <c r="BM231" s="186" t="s">
        <v>256</v>
      </c>
    </row>
    <row r="232" spans="1:65" s="2" customFormat="1">
      <c r="A232" s="36"/>
      <c r="B232" s="37"/>
      <c r="C232" s="38"/>
      <c r="D232" s="188" t="s">
        <v>143</v>
      </c>
      <c r="E232" s="38"/>
      <c r="F232" s="189" t="s">
        <v>257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143</v>
      </c>
      <c r="AU232" s="19" t="s">
        <v>141</v>
      </c>
    </row>
    <row r="233" spans="1:65" s="13" customFormat="1">
      <c r="B233" s="193"/>
      <c r="C233" s="194"/>
      <c r="D233" s="195" t="s">
        <v>145</v>
      </c>
      <c r="E233" s="196" t="s">
        <v>19</v>
      </c>
      <c r="F233" s="197" t="s">
        <v>258</v>
      </c>
      <c r="G233" s="194"/>
      <c r="H233" s="196" t="s">
        <v>19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145</v>
      </c>
      <c r="AU233" s="203" t="s">
        <v>141</v>
      </c>
      <c r="AV233" s="13" t="s">
        <v>79</v>
      </c>
      <c r="AW233" s="13" t="s">
        <v>33</v>
      </c>
      <c r="AX233" s="13" t="s">
        <v>71</v>
      </c>
      <c r="AY233" s="203" t="s">
        <v>132</v>
      </c>
    </row>
    <row r="234" spans="1:65" s="14" customFormat="1">
      <c r="B234" s="204"/>
      <c r="C234" s="205"/>
      <c r="D234" s="195" t="s">
        <v>145</v>
      </c>
      <c r="E234" s="206" t="s">
        <v>19</v>
      </c>
      <c r="F234" s="207" t="s">
        <v>259</v>
      </c>
      <c r="G234" s="205"/>
      <c r="H234" s="208">
        <v>29.31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145</v>
      </c>
      <c r="AU234" s="214" t="s">
        <v>141</v>
      </c>
      <c r="AV234" s="14" t="s">
        <v>141</v>
      </c>
      <c r="AW234" s="14" t="s">
        <v>33</v>
      </c>
      <c r="AX234" s="14" t="s">
        <v>71</v>
      </c>
      <c r="AY234" s="214" t="s">
        <v>132</v>
      </c>
    </row>
    <row r="235" spans="1:65" s="13" customFormat="1">
      <c r="B235" s="193"/>
      <c r="C235" s="194"/>
      <c r="D235" s="195" t="s">
        <v>145</v>
      </c>
      <c r="E235" s="196" t="s">
        <v>19</v>
      </c>
      <c r="F235" s="197" t="s">
        <v>146</v>
      </c>
      <c r="G235" s="194"/>
      <c r="H235" s="196" t="s">
        <v>19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145</v>
      </c>
      <c r="AU235" s="203" t="s">
        <v>141</v>
      </c>
      <c r="AV235" s="13" t="s">
        <v>79</v>
      </c>
      <c r="AW235" s="13" t="s">
        <v>33</v>
      </c>
      <c r="AX235" s="13" t="s">
        <v>71</v>
      </c>
      <c r="AY235" s="203" t="s">
        <v>132</v>
      </c>
    </row>
    <row r="236" spans="1:65" s="14" customFormat="1">
      <c r="B236" s="204"/>
      <c r="C236" s="205"/>
      <c r="D236" s="195" t="s">
        <v>145</v>
      </c>
      <c r="E236" s="206" t="s">
        <v>19</v>
      </c>
      <c r="F236" s="207" t="s">
        <v>260</v>
      </c>
      <c r="G236" s="205"/>
      <c r="H236" s="208">
        <v>29.01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145</v>
      </c>
      <c r="AU236" s="214" t="s">
        <v>141</v>
      </c>
      <c r="AV236" s="14" t="s">
        <v>141</v>
      </c>
      <c r="AW236" s="14" t="s">
        <v>33</v>
      </c>
      <c r="AX236" s="14" t="s">
        <v>71</v>
      </c>
      <c r="AY236" s="214" t="s">
        <v>132</v>
      </c>
    </row>
    <row r="237" spans="1:65" s="15" customFormat="1">
      <c r="B237" s="215"/>
      <c r="C237" s="216"/>
      <c r="D237" s="195" t="s">
        <v>145</v>
      </c>
      <c r="E237" s="217" t="s">
        <v>19</v>
      </c>
      <c r="F237" s="218" t="s">
        <v>147</v>
      </c>
      <c r="G237" s="216"/>
      <c r="H237" s="219">
        <v>58.32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145</v>
      </c>
      <c r="AU237" s="225" t="s">
        <v>141</v>
      </c>
      <c r="AV237" s="15" t="s">
        <v>140</v>
      </c>
      <c r="AW237" s="15" t="s">
        <v>33</v>
      </c>
      <c r="AX237" s="15" t="s">
        <v>79</v>
      </c>
      <c r="AY237" s="225" t="s">
        <v>132</v>
      </c>
    </row>
    <row r="238" spans="1:65" s="2" customFormat="1" ht="16.5" customHeight="1">
      <c r="A238" s="36"/>
      <c r="B238" s="37"/>
      <c r="C238" s="175" t="s">
        <v>261</v>
      </c>
      <c r="D238" s="175" t="s">
        <v>135</v>
      </c>
      <c r="E238" s="176" t="s">
        <v>262</v>
      </c>
      <c r="F238" s="177" t="s">
        <v>263</v>
      </c>
      <c r="G238" s="178" t="s">
        <v>157</v>
      </c>
      <c r="H238" s="179">
        <v>870.3</v>
      </c>
      <c r="I238" s="180"/>
      <c r="J238" s="181">
        <f>ROUND(I238*H238,2)</f>
        <v>0</v>
      </c>
      <c r="K238" s="177" t="s">
        <v>264</v>
      </c>
      <c r="L238" s="41"/>
      <c r="M238" s="182" t="s">
        <v>19</v>
      </c>
      <c r="N238" s="183" t="s">
        <v>43</v>
      </c>
      <c r="O238" s="66"/>
      <c r="P238" s="184">
        <f>O238*H238</f>
        <v>0</v>
      </c>
      <c r="Q238" s="184">
        <v>4.0000000000000003E-5</v>
      </c>
      <c r="R238" s="184">
        <f>Q238*H238</f>
        <v>3.4812000000000003E-2</v>
      </c>
      <c r="S238" s="184">
        <v>0</v>
      </c>
      <c r="T238" s="18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6" t="s">
        <v>140</v>
      </c>
      <c r="AT238" s="186" t="s">
        <v>135</v>
      </c>
      <c r="AU238" s="186" t="s">
        <v>141</v>
      </c>
      <c r="AY238" s="19" t="s">
        <v>132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141</v>
      </c>
      <c r="BK238" s="187">
        <f>ROUND(I238*H238,2)</f>
        <v>0</v>
      </c>
      <c r="BL238" s="19" t="s">
        <v>140</v>
      </c>
      <c r="BM238" s="186" t="s">
        <v>265</v>
      </c>
    </row>
    <row r="239" spans="1:65" s="14" customFormat="1">
      <c r="B239" s="204"/>
      <c r="C239" s="205"/>
      <c r="D239" s="195" t="s">
        <v>145</v>
      </c>
      <c r="E239" s="206" t="s">
        <v>19</v>
      </c>
      <c r="F239" s="207" t="s">
        <v>266</v>
      </c>
      <c r="G239" s="205"/>
      <c r="H239" s="208">
        <v>870.3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145</v>
      </c>
      <c r="AU239" s="214" t="s">
        <v>141</v>
      </c>
      <c r="AV239" s="14" t="s">
        <v>141</v>
      </c>
      <c r="AW239" s="14" t="s">
        <v>33</v>
      </c>
      <c r="AX239" s="14" t="s">
        <v>71</v>
      </c>
      <c r="AY239" s="214" t="s">
        <v>132</v>
      </c>
    </row>
    <row r="240" spans="1:65" s="15" customFormat="1">
      <c r="B240" s="215"/>
      <c r="C240" s="216"/>
      <c r="D240" s="195" t="s">
        <v>145</v>
      </c>
      <c r="E240" s="217" t="s">
        <v>19</v>
      </c>
      <c r="F240" s="218" t="s">
        <v>147</v>
      </c>
      <c r="G240" s="216"/>
      <c r="H240" s="219">
        <v>870.3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145</v>
      </c>
      <c r="AU240" s="225" t="s">
        <v>141</v>
      </c>
      <c r="AV240" s="15" t="s">
        <v>140</v>
      </c>
      <c r="AW240" s="15" t="s">
        <v>33</v>
      </c>
      <c r="AX240" s="15" t="s">
        <v>79</v>
      </c>
      <c r="AY240" s="225" t="s">
        <v>132</v>
      </c>
    </row>
    <row r="241" spans="1:65" s="2" customFormat="1" ht="24.2" customHeight="1">
      <c r="A241" s="36"/>
      <c r="B241" s="37"/>
      <c r="C241" s="175" t="s">
        <v>267</v>
      </c>
      <c r="D241" s="175" t="s">
        <v>135</v>
      </c>
      <c r="E241" s="176" t="s">
        <v>268</v>
      </c>
      <c r="F241" s="177" t="s">
        <v>269</v>
      </c>
      <c r="G241" s="178" t="s">
        <v>157</v>
      </c>
      <c r="H241" s="179">
        <v>29.01</v>
      </c>
      <c r="I241" s="180"/>
      <c r="J241" s="181">
        <f>ROUND(I241*H241,2)</f>
        <v>0</v>
      </c>
      <c r="K241" s="177" t="s">
        <v>139</v>
      </c>
      <c r="L241" s="41"/>
      <c r="M241" s="182" t="s">
        <v>19</v>
      </c>
      <c r="N241" s="183" t="s">
        <v>43</v>
      </c>
      <c r="O241" s="66"/>
      <c r="P241" s="184">
        <f>O241*H241</f>
        <v>0</v>
      </c>
      <c r="Q241" s="184">
        <v>4.0000000000000003E-5</v>
      </c>
      <c r="R241" s="184">
        <f>Q241*H241</f>
        <v>1.1604000000000002E-3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140</v>
      </c>
      <c r="AT241" s="186" t="s">
        <v>135</v>
      </c>
      <c r="AU241" s="186" t="s">
        <v>141</v>
      </c>
      <c r="AY241" s="19" t="s">
        <v>132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141</v>
      </c>
      <c r="BK241" s="187">
        <f>ROUND(I241*H241,2)</f>
        <v>0</v>
      </c>
      <c r="BL241" s="19" t="s">
        <v>140</v>
      </c>
      <c r="BM241" s="186" t="s">
        <v>270</v>
      </c>
    </row>
    <row r="242" spans="1:65" s="2" customFormat="1">
      <c r="A242" s="36"/>
      <c r="B242" s="37"/>
      <c r="C242" s="38"/>
      <c r="D242" s="188" t="s">
        <v>143</v>
      </c>
      <c r="E242" s="38"/>
      <c r="F242" s="189" t="s">
        <v>271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143</v>
      </c>
      <c r="AU242" s="19" t="s">
        <v>141</v>
      </c>
    </row>
    <row r="243" spans="1:65" s="14" customFormat="1">
      <c r="B243" s="204"/>
      <c r="C243" s="205"/>
      <c r="D243" s="195" t="s">
        <v>145</v>
      </c>
      <c r="E243" s="206" t="s">
        <v>19</v>
      </c>
      <c r="F243" s="207" t="s">
        <v>260</v>
      </c>
      <c r="G243" s="205"/>
      <c r="H243" s="208">
        <v>29.01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145</v>
      </c>
      <c r="AU243" s="214" t="s">
        <v>141</v>
      </c>
      <c r="AV243" s="14" t="s">
        <v>141</v>
      </c>
      <c r="AW243" s="14" t="s">
        <v>33</v>
      </c>
      <c r="AX243" s="14" t="s">
        <v>71</v>
      </c>
      <c r="AY243" s="214" t="s">
        <v>132</v>
      </c>
    </row>
    <row r="244" spans="1:65" s="15" customFormat="1">
      <c r="B244" s="215"/>
      <c r="C244" s="216"/>
      <c r="D244" s="195" t="s">
        <v>145</v>
      </c>
      <c r="E244" s="217" t="s">
        <v>19</v>
      </c>
      <c r="F244" s="218" t="s">
        <v>147</v>
      </c>
      <c r="G244" s="216"/>
      <c r="H244" s="219">
        <v>29.01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145</v>
      </c>
      <c r="AU244" s="225" t="s">
        <v>141</v>
      </c>
      <c r="AV244" s="15" t="s">
        <v>140</v>
      </c>
      <c r="AW244" s="15" t="s">
        <v>33</v>
      </c>
      <c r="AX244" s="15" t="s">
        <v>79</v>
      </c>
      <c r="AY244" s="225" t="s">
        <v>132</v>
      </c>
    </row>
    <row r="245" spans="1:65" s="2" customFormat="1" ht="24.2" customHeight="1">
      <c r="A245" s="36"/>
      <c r="B245" s="37"/>
      <c r="C245" s="175" t="s">
        <v>7</v>
      </c>
      <c r="D245" s="175" t="s">
        <v>135</v>
      </c>
      <c r="E245" s="176" t="s">
        <v>272</v>
      </c>
      <c r="F245" s="177" t="s">
        <v>273</v>
      </c>
      <c r="G245" s="178" t="s">
        <v>157</v>
      </c>
      <c r="H245" s="179">
        <v>10.641</v>
      </c>
      <c r="I245" s="180"/>
      <c r="J245" s="181">
        <f>ROUND(I245*H245,2)</f>
        <v>0</v>
      </c>
      <c r="K245" s="177" t="s">
        <v>139</v>
      </c>
      <c r="L245" s="41"/>
      <c r="M245" s="182" t="s">
        <v>19</v>
      </c>
      <c r="N245" s="183" t="s">
        <v>43</v>
      </c>
      <c r="O245" s="66"/>
      <c r="P245" s="184">
        <f>O245*H245</f>
        <v>0</v>
      </c>
      <c r="Q245" s="184">
        <v>0</v>
      </c>
      <c r="R245" s="184">
        <f>Q245*H245</f>
        <v>0</v>
      </c>
      <c r="S245" s="184">
        <v>0.26100000000000001</v>
      </c>
      <c r="T245" s="185">
        <f>S245*H245</f>
        <v>2.777301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140</v>
      </c>
      <c r="AT245" s="186" t="s">
        <v>135</v>
      </c>
      <c r="AU245" s="186" t="s">
        <v>141</v>
      </c>
      <c r="AY245" s="19" t="s">
        <v>132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141</v>
      </c>
      <c r="BK245" s="187">
        <f>ROUND(I245*H245,2)</f>
        <v>0</v>
      </c>
      <c r="BL245" s="19" t="s">
        <v>140</v>
      </c>
      <c r="BM245" s="186" t="s">
        <v>274</v>
      </c>
    </row>
    <row r="246" spans="1:65" s="2" customFormat="1">
      <c r="A246" s="36"/>
      <c r="B246" s="37"/>
      <c r="C246" s="38"/>
      <c r="D246" s="188" t="s">
        <v>143</v>
      </c>
      <c r="E246" s="38"/>
      <c r="F246" s="189" t="s">
        <v>275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143</v>
      </c>
      <c r="AU246" s="19" t="s">
        <v>141</v>
      </c>
    </row>
    <row r="247" spans="1:65" s="13" customFormat="1">
      <c r="B247" s="193"/>
      <c r="C247" s="194"/>
      <c r="D247" s="195" t="s">
        <v>145</v>
      </c>
      <c r="E247" s="196" t="s">
        <v>19</v>
      </c>
      <c r="F247" s="197" t="s">
        <v>276</v>
      </c>
      <c r="G247" s="194"/>
      <c r="H247" s="196" t="s">
        <v>19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145</v>
      </c>
      <c r="AU247" s="203" t="s">
        <v>141</v>
      </c>
      <c r="AV247" s="13" t="s">
        <v>79</v>
      </c>
      <c r="AW247" s="13" t="s">
        <v>33</v>
      </c>
      <c r="AX247" s="13" t="s">
        <v>71</v>
      </c>
      <c r="AY247" s="203" t="s">
        <v>132</v>
      </c>
    </row>
    <row r="248" spans="1:65" s="14" customFormat="1">
      <c r="B248" s="204"/>
      <c r="C248" s="205"/>
      <c r="D248" s="195" t="s">
        <v>145</v>
      </c>
      <c r="E248" s="206" t="s">
        <v>19</v>
      </c>
      <c r="F248" s="207" t="s">
        <v>277</v>
      </c>
      <c r="G248" s="205"/>
      <c r="H248" s="208">
        <v>13.678000000000001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145</v>
      </c>
      <c r="AU248" s="214" t="s">
        <v>141</v>
      </c>
      <c r="AV248" s="14" t="s">
        <v>141</v>
      </c>
      <c r="AW248" s="14" t="s">
        <v>33</v>
      </c>
      <c r="AX248" s="14" t="s">
        <v>71</v>
      </c>
      <c r="AY248" s="214" t="s">
        <v>132</v>
      </c>
    </row>
    <row r="249" spans="1:65" s="14" customFormat="1">
      <c r="B249" s="204"/>
      <c r="C249" s="205"/>
      <c r="D249" s="195" t="s">
        <v>145</v>
      </c>
      <c r="E249" s="206" t="s">
        <v>19</v>
      </c>
      <c r="F249" s="207" t="s">
        <v>278</v>
      </c>
      <c r="G249" s="205"/>
      <c r="H249" s="208">
        <v>-3.0369999999999999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145</v>
      </c>
      <c r="AU249" s="214" t="s">
        <v>141</v>
      </c>
      <c r="AV249" s="14" t="s">
        <v>141</v>
      </c>
      <c r="AW249" s="14" t="s">
        <v>33</v>
      </c>
      <c r="AX249" s="14" t="s">
        <v>71</v>
      </c>
      <c r="AY249" s="214" t="s">
        <v>132</v>
      </c>
    </row>
    <row r="250" spans="1:65" s="15" customFormat="1">
      <c r="B250" s="215"/>
      <c r="C250" s="216"/>
      <c r="D250" s="195" t="s">
        <v>145</v>
      </c>
      <c r="E250" s="217" t="s">
        <v>19</v>
      </c>
      <c r="F250" s="218" t="s">
        <v>147</v>
      </c>
      <c r="G250" s="216"/>
      <c r="H250" s="219">
        <v>10.641000000000002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145</v>
      </c>
      <c r="AU250" s="225" t="s">
        <v>141</v>
      </c>
      <c r="AV250" s="15" t="s">
        <v>140</v>
      </c>
      <c r="AW250" s="15" t="s">
        <v>33</v>
      </c>
      <c r="AX250" s="15" t="s">
        <v>79</v>
      </c>
      <c r="AY250" s="225" t="s">
        <v>132</v>
      </c>
    </row>
    <row r="251" spans="1:65" s="2" customFormat="1" ht="16.5" customHeight="1">
      <c r="A251" s="36"/>
      <c r="B251" s="37"/>
      <c r="C251" s="175" t="s">
        <v>279</v>
      </c>
      <c r="D251" s="175" t="s">
        <v>135</v>
      </c>
      <c r="E251" s="176" t="s">
        <v>280</v>
      </c>
      <c r="F251" s="177" t="s">
        <v>281</v>
      </c>
      <c r="G251" s="178" t="s">
        <v>157</v>
      </c>
      <c r="H251" s="179">
        <v>3.32</v>
      </c>
      <c r="I251" s="180"/>
      <c r="J251" s="181">
        <f>ROUND(I251*H251,2)</f>
        <v>0</v>
      </c>
      <c r="K251" s="177" t="s">
        <v>139</v>
      </c>
      <c r="L251" s="41"/>
      <c r="M251" s="182" t="s">
        <v>19</v>
      </c>
      <c r="N251" s="183" t="s">
        <v>43</v>
      </c>
      <c r="O251" s="66"/>
      <c r="P251" s="184">
        <f>O251*H251</f>
        <v>0</v>
      </c>
      <c r="Q251" s="184">
        <v>0</v>
      </c>
      <c r="R251" s="184">
        <f>Q251*H251</f>
        <v>0</v>
      </c>
      <c r="S251" s="184">
        <v>0.09</v>
      </c>
      <c r="T251" s="185">
        <f>S251*H251</f>
        <v>0.29879999999999995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6" t="s">
        <v>140</v>
      </c>
      <c r="AT251" s="186" t="s">
        <v>135</v>
      </c>
      <c r="AU251" s="186" t="s">
        <v>141</v>
      </c>
      <c r="AY251" s="19" t="s">
        <v>132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9" t="s">
        <v>141</v>
      </c>
      <c r="BK251" s="187">
        <f>ROUND(I251*H251,2)</f>
        <v>0</v>
      </c>
      <c r="BL251" s="19" t="s">
        <v>140</v>
      </c>
      <c r="BM251" s="186" t="s">
        <v>282</v>
      </c>
    </row>
    <row r="252" spans="1:65" s="2" customFormat="1">
      <c r="A252" s="36"/>
      <c r="B252" s="37"/>
      <c r="C252" s="38"/>
      <c r="D252" s="188" t="s">
        <v>143</v>
      </c>
      <c r="E252" s="38"/>
      <c r="F252" s="189" t="s">
        <v>283</v>
      </c>
      <c r="G252" s="38"/>
      <c r="H252" s="38"/>
      <c r="I252" s="190"/>
      <c r="J252" s="38"/>
      <c r="K252" s="38"/>
      <c r="L252" s="41"/>
      <c r="M252" s="191"/>
      <c r="N252" s="192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143</v>
      </c>
      <c r="AU252" s="19" t="s">
        <v>141</v>
      </c>
    </row>
    <row r="253" spans="1:65" s="13" customFormat="1">
      <c r="B253" s="193"/>
      <c r="C253" s="194"/>
      <c r="D253" s="195" t="s">
        <v>145</v>
      </c>
      <c r="E253" s="196" t="s">
        <v>19</v>
      </c>
      <c r="F253" s="197" t="s">
        <v>284</v>
      </c>
      <c r="G253" s="194"/>
      <c r="H253" s="196" t="s">
        <v>19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145</v>
      </c>
      <c r="AU253" s="203" t="s">
        <v>141</v>
      </c>
      <c r="AV253" s="13" t="s">
        <v>79</v>
      </c>
      <c r="AW253" s="13" t="s">
        <v>33</v>
      </c>
      <c r="AX253" s="13" t="s">
        <v>71</v>
      </c>
      <c r="AY253" s="203" t="s">
        <v>132</v>
      </c>
    </row>
    <row r="254" spans="1:65" s="13" customFormat="1">
      <c r="B254" s="193"/>
      <c r="C254" s="194"/>
      <c r="D254" s="195" t="s">
        <v>145</v>
      </c>
      <c r="E254" s="196" t="s">
        <v>19</v>
      </c>
      <c r="F254" s="197" t="s">
        <v>185</v>
      </c>
      <c r="G254" s="194"/>
      <c r="H254" s="196" t="s">
        <v>19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145</v>
      </c>
      <c r="AU254" s="203" t="s">
        <v>141</v>
      </c>
      <c r="AV254" s="13" t="s">
        <v>79</v>
      </c>
      <c r="AW254" s="13" t="s">
        <v>33</v>
      </c>
      <c r="AX254" s="13" t="s">
        <v>71</v>
      </c>
      <c r="AY254" s="203" t="s">
        <v>132</v>
      </c>
    </row>
    <row r="255" spans="1:65" s="14" customFormat="1">
      <c r="B255" s="204"/>
      <c r="C255" s="205"/>
      <c r="D255" s="195" t="s">
        <v>145</v>
      </c>
      <c r="E255" s="206" t="s">
        <v>19</v>
      </c>
      <c r="F255" s="207" t="s">
        <v>285</v>
      </c>
      <c r="G255" s="205"/>
      <c r="H255" s="208">
        <v>3.32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145</v>
      </c>
      <c r="AU255" s="214" t="s">
        <v>141</v>
      </c>
      <c r="AV255" s="14" t="s">
        <v>141</v>
      </c>
      <c r="AW255" s="14" t="s">
        <v>33</v>
      </c>
      <c r="AX255" s="14" t="s">
        <v>71</v>
      </c>
      <c r="AY255" s="214" t="s">
        <v>132</v>
      </c>
    </row>
    <row r="256" spans="1:65" s="15" customFormat="1">
      <c r="B256" s="215"/>
      <c r="C256" s="216"/>
      <c r="D256" s="195" t="s">
        <v>145</v>
      </c>
      <c r="E256" s="217" t="s">
        <v>19</v>
      </c>
      <c r="F256" s="218" t="s">
        <v>147</v>
      </c>
      <c r="G256" s="216"/>
      <c r="H256" s="219">
        <v>3.32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145</v>
      </c>
      <c r="AU256" s="225" t="s">
        <v>141</v>
      </c>
      <c r="AV256" s="15" t="s">
        <v>140</v>
      </c>
      <c r="AW256" s="15" t="s">
        <v>33</v>
      </c>
      <c r="AX256" s="15" t="s">
        <v>79</v>
      </c>
      <c r="AY256" s="225" t="s">
        <v>132</v>
      </c>
    </row>
    <row r="257" spans="1:65" s="2" customFormat="1" ht="24.2" customHeight="1">
      <c r="A257" s="36"/>
      <c r="B257" s="37"/>
      <c r="C257" s="175" t="s">
        <v>286</v>
      </c>
      <c r="D257" s="175" t="s">
        <v>135</v>
      </c>
      <c r="E257" s="176" t="s">
        <v>287</v>
      </c>
      <c r="F257" s="177" t="s">
        <v>288</v>
      </c>
      <c r="G257" s="178" t="s">
        <v>157</v>
      </c>
      <c r="H257" s="179">
        <v>3.32</v>
      </c>
      <c r="I257" s="180"/>
      <c r="J257" s="181">
        <f>ROUND(I257*H257,2)</f>
        <v>0</v>
      </c>
      <c r="K257" s="177" t="s">
        <v>139</v>
      </c>
      <c r="L257" s="41"/>
      <c r="M257" s="182" t="s">
        <v>19</v>
      </c>
      <c r="N257" s="183" t="s">
        <v>43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3.5000000000000003E-2</v>
      </c>
      <c r="T257" s="185">
        <f>S257*H257</f>
        <v>0.11620000000000001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140</v>
      </c>
      <c r="AT257" s="186" t="s">
        <v>135</v>
      </c>
      <c r="AU257" s="186" t="s">
        <v>141</v>
      </c>
      <c r="AY257" s="19" t="s">
        <v>132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141</v>
      </c>
      <c r="BK257" s="187">
        <f>ROUND(I257*H257,2)</f>
        <v>0</v>
      </c>
      <c r="BL257" s="19" t="s">
        <v>140</v>
      </c>
      <c r="BM257" s="186" t="s">
        <v>289</v>
      </c>
    </row>
    <row r="258" spans="1:65" s="2" customFormat="1">
      <c r="A258" s="36"/>
      <c r="B258" s="37"/>
      <c r="C258" s="38"/>
      <c r="D258" s="188" t="s">
        <v>143</v>
      </c>
      <c r="E258" s="38"/>
      <c r="F258" s="189" t="s">
        <v>290</v>
      </c>
      <c r="G258" s="38"/>
      <c r="H258" s="38"/>
      <c r="I258" s="190"/>
      <c r="J258" s="38"/>
      <c r="K258" s="38"/>
      <c r="L258" s="41"/>
      <c r="M258" s="191"/>
      <c r="N258" s="192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143</v>
      </c>
      <c r="AU258" s="19" t="s">
        <v>141</v>
      </c>
    </row>
    <row r="259" spans="1:65" s="13" customFormat="1">
      <c r="B259" s="193"/>
      <c r="C259" s="194"/>
      <c r="D259" s="195" t="s">
        <v>145</v>
      </c>
      <c r="E259" s="196" t="s">
        <v>19</v>
      </c>
      <c r="F259" s="197" t="s">
        <v>276</v>
      </c>
      <c r="G259" s="194"/>
      <c r="H259" s="196" t="s">
        <v>19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145</v>
      </c>
      <c r="AU259" s="203" t="s">
        <v>141</v>
      </c>
      <c r="AV259" s="13" t="s">
        <v>79</v>
      </c>
      <c r="AW259" s="13" t="s">
        <v>33</v>
      </c>
      <c r="AX259" s="13" t="s">
        <v>71</v>
      </c>
      <c r="AY259" s="203" t="s">
        <v>132</v>
      </c>
    </row>
    <row r="260" spans="1:65" s="14" customFormat="1">
      <c r="B260" s="204"/>
      <c r="C260" s="205"/>
      <c r="D260" s="195" t="s">
        <v>145</v>
      </c>
      <c r="E260" s="206" t="s">
        <v>19</v>
      </c>
      <c r="F260" s="207" t="s">
        <v>285</v>
      </c>
      <c r="G260" s="205"/>
      <c r="H260" s="208">
        <v>3.32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145</v>
      </c>
      <c r="AU260" s="214" t="s">
        <v>141</v>
      </c>
      <c r="AV260" s="14" t="s">
        <v>141</v>
      </c>
      <c r="AW260" s="14" t="s">
        <v>33</v>
      </c>
      <c r="AX260" s="14" t="s">
        <v>71</v>
      </c>
      <c r="AY260" s="214" t="s">
        <v>132</v>
      </c>
    </row>
    <row r="261" spans="1:65" s="15" customFormat="1">
      <c r="B261" s="215"/>
      <c r="C261" s="216"/>
      <c r="D261" s="195" t="s">
        <v>145</v>
      </c>
      <c r="E261" s="217" t="s">
        <v>19</v>
      </c>
      <c r="F261" s="218" t="s">
        <v>147</v>
      </c>
      <c r="G261" s="216"/>
      <c r="H261" s="219">
        <v>3.32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145</v>
      </c>
      <c r="AU261" s="225" t="s">
        <v>141</v>
      </c>
      <c r="AV261" s="15" t="s">
        <v>140</v>
      </c>
      <c r="AW261" s="15" t="s">
        <v>33</v>
      </c>
      <c r="AX261" s="15" t="s">
        <v>79</v>
      </c>
      <c r="AY261" s="225" t="s">
        <v>132</v>
      </c>
    </row>
    <row r="262" spans="1:65" s="2" customFormat="1" ht="24.2" customHeight="1">
      <c r="A262" s="36"/>
      <c r="B262" s="37"/>
      <c r="C262" s="175" t="s">
        <v>291</v>
      </c>
      <c r="D262" s="175" t="s">
        <v>135</v>
      </c>
      <c r="E262" s="176" t="s">
        <v>292</v>
      </c>
      <c r="F262" s="177" t="s">
        <v>293</v>
      </c>
      <c r="G262" s="178" t="s">
        <v>157</v>
      </c>
      <c r="H262" s="179">
        <v>4.7880000000000003</v>
      </c>
      <c r="I262" s="180"/>
      <c r="J262" s="181">
        <f>ROUND(I262*H262,2)</f>
        <v>0</v>
      </c>
      <c r="K262" s="177" t="s">
        <v>139</v>
      </c>
      <c r="L262" s="41"/>
      <c r="M262" s="182" t="s">
        <v>19</v>
      </c>
      <c r="N262" s="183" t="s">
        <v>43</v>
      </c>
      <c r="O262" s="66"/>
      <c r="P262" s="184">
        <f>O262*H262</f>
        <v>0</v>
      </c>
      <c r="Q262" s="184">
        <v>0</v>
      </c>
      <c r="R262" s="184">
        <f>Q262*H262</f>
        <v>0</v>
      </c>
      <c r="S262" s="184">
        <v>7.5999999999999998E-2</v>
      </c>
      <c r="T262" s="185">
        <f>S262*H262</f>
        <v>0.36388799999999999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6" t="s">
        <v>140</v>
      </c>
      <c r="AT262" s="186" t="s">
        <v>135</v>
      </c>
      <c r="AU262" s="186" t="s">
        <v>141</v>
      </c>
      <c r="AY262" s="19" t="s">
        <v>132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141</v>
      </c>
      <c r="BK262" s="187">
        <f>ROUND(I262*H262,2)</f>
        <v>0</v>
      </c>
      <c r="BL262" s="19" t="s">
        <v>140</v>
      </c>
      <c r="BM262" s="186" t="s">
        <v>294</v>
      </c>
    </row>
    <row r="263" spans="1:65" s="2" customFormat="1">
      <c r="A263" s="36"/>
      <c r="B263" s="37"/>
      <c r="C263" s="38"/>
      <c r="D263" s="188" t="s">
        <v>143</v>
      </c>
      <c r="E263" s="38"/>
      <c r="F263" s="189" t="s">
        <v>295</v>
      </c>
      <c r="G263" s="38"/>
      <c r="H263" s="38"/>
      <c r="I263" s="190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143</v>
      </c>
      <c r="AU263" s="19" t="s">
        <v>141</v>
      </c>
    </row>
    <row r="264" spans="1:65" s="13" customFormat="1">
      <c r="B264" s="193"/>
      <c r="C264" s="194"/>
      <c r="D264" s="195" t="s">
        <v>145</v>
      </c>
      <c r="E264" s="196" t="s">
        <v>19</v>
      </c>
      <c r="F264" s="197" t="s">
        <v>276</v>
      </c>
      <c r="G264" s="194"/>
      <c r="H264" s="196" t="s">
        <v>19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145</v>
      </c>
      <c r="AU264" s="203" t="s">
        <v>141</v>
      </c>
      <c r="AV264" s="13" t="s">
        <v>79</v>
      </c>
      <c r="AW264" s="13" t="s">
        <v>33</v>
      </c>
      <c r="AX264" s="13" t="s">
        <v>71</v>
      </c>
      <c r="AY264" s="203" t="s">
        <v>132</v>
      </c>
    </row>
    <row r="265" spans="1:65" s="14" customFormat="1">
      <c r="B265" s="204"/>
      <c r="C265" s="205"/>
      <c r="D265" s="195" t="s">
        <v>145</v>
      </c>
      <c r="E265" s="206" t="s">
        <v>19</v>
      </c>
      <c r="F265" s="207" t="s">
        <v>296</v>
      </c>
      <c r="G265" s="205"/>
      <c r="H265" s="208">
        <v>1.248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145</v>
      </c>
      <c r="AU265" s="214" t="s">
        <v>141</v>
      </c>
      <c r="AV265" s="14" t="s">
        <v>141</v>
      </c>
      <c r="AW265" s="14" t="s">
        <v>33</v>
      </c>
      <c r="AX265" s="14" t="s">
        <v>71</v>
      </c>
      <c r="AY265" s="214" t="s">
        <v>132</v>
      </c>
    </row>
    <row r="266" spans="1:65" s="14" customFormat="1">
      <c r="B266" s="204"/>
      <c r="C266" s="205"/>
      <c r="D266" s="195" t="s">
        <v>145</v>
      </c>
      <c r="E266" s="206" t="s">
        <v>19</v>
      </c>
      <c r="F266" s="207" t="s">
        <v>297</v>
      </c>
      <c r="G266" s="205"/>
      <c r="H266" s="208">
        <v>1.7889999999999999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145</v>
      </c>
      <c r="AU266" s="214" t="s">
        <v>141</v>
      </c>
      <c r="AV266" s="14" t="s">
        <v>141</v>
      </c>
      <c r="AW266" s="14" t="s">
        <v>33</v>
      </c>
      <c r="AX266" s="14" t="s">
        <v>71</v>
      </c>
      <c r="AY266" s="214" t="s">
        <v>132</v>
      </c>
    </row>
    <row r="267" spans="1:65" s="14" customFormat="1">
      <c r="B267" s="204"/>
      <c r="C267" s="205"/>
      <c r="D267" s="195" t="s">
        <v>145</v>
      </c>
      <c r="E267" s="206" t="s">
        <v>19</v>
      </c>
      <c r="F267" s="207" t="s">
        <v>298</v>
      </c>
      <c r="G267" s="205"/>
      <c r="H267" s="208">
        <v>1.7509999999999999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145</v>
      </c>
      <c r="AU267" s="214" t="s">
        <v>141</v>
      </c>
      <c r="AV267" s="14" t="s">
        <v>141</v>
      </c>
      <c r="AW267" s="14" t="s">
        <v>33</v>
      </c>
      <c r="AX267" s="14" t="s">
        <v>71</v>
      </c>
      <c r="AY267" s="214" t="s">
        <v>132</v>
      </c>
    </row>
    <row r="268" spans="1:65" s="15" customFormat="1">
      <c r="B268" s="215"/>
      <c r="C268" s="216"/>
      <c r="D268" s="195" t="s">
        <v>145</v>
      </c>
      <c r="E268" s="217" t="s">
        <v>19</v>
      </c>
      <c r="F268" s="218" t="s">
        <v>147</v>
      </c>
      <c r="G268" s="216"/>
      <c r="H268" s="219">
        <v>4.7880000000000003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145</v>
      </c>
      <c r="AU268" s="225" t="s">
        <v>141</v>
      </c>
      <c r="AV268" s="15" t="s">
        <v>140</v>
      </c>
      <c r="AW268" s="15" t="s">
        <v>33</v>
      </c>
      <c r="AX268" s="15" t="s">
        <v>79</v>
      </c>
      <c r="AY268" s="225" t="s">
        <v>132</v>
      </c>
    </row>
    <row r="269" spans="1:65" s="2" customFormat="1" ht="24.2" customHeight="1">
      <c r="A269" s="36"/>
      <c r="B269" s="37"/>
      <c r="C269" s="175" t="s">
        <v>299</v>
      </c>
      <c r="D269" s="175" t="s">
        <v>135</v>
      </c>
      <c r="E269" s="176" t="s">
        <v>300</v>
      </c>
      <c r="F269" s="177" t="s">
        <v>301</v>
      </c>
      <c r="G269" s="178" t="s">
        <v>157</v>
      </c>
      <c r="H269" s="179">
        <v>66.254999999999995</v>
      </c>
      <c r="I269" s="180"/>
      <c r="J269" s="181">
        <f>ROUND(I269*H269,2)</f>
        <v>0</v>
      </c>
      <c r="K269" s="177" t="s">
        <v>139</v>
      </c>
      <c r="L269" s="41"/>
      <c r="M269" s="182" t="s">
        <v>19</v>
      </c>
      <c r="N269" s="183" t="s">
        <v>43</v>
      </c>
      <c r="O269" s="66"/>
      <c r="P269" s="184">
        <f>O269*H269</f>
        <v>0</v>
      </c>
      <c r="Q269" s="184">
        <v>0</v>
      </c>
      <c r="R269" s="184">
        <f>Q269*H269</f>
        <v>0</v>
      </c>
      <c r="S269" s="184">
        <v>0.01</v>
      </c>
      <c r="T269" s="185">
        <f>S269*H269</f>
        <v>0.66254999999999997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140</v>
      </c>
      <c r="AT269" s="186" t="s">
        <v>135</v>
      </c>
      <c r="AU269" s="186" t="s">
        <v>141</v>
      </c>
      <c r="AY269" s="19" t="s">
        <v>132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141</v>
      </c>
      <c r="BK269" s="187">
        <f>ROUND(I269*H269,2)</f>
        <v>0</v>
      </c>
      <c r="BL269" s="19" t="s">
        <v>140</v>
      </c>
      <c r="BM269" s="186" t="s">
        <v>302</v>
      </c>
    </row>
    <row r="270" spans="1:65" s="2" customFormat="1">
      <c r="A270" s="36"/>
      <c r="B270" s="37"/>
      <c r="C270" s="38"/>
      <c r="D270" s="188" t="s">
        <v>143</v>
      </c>
      <c r="E270" s="38"/>
      <c r="F270" s="189" t="s">
        <v>303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143</v>
      </c>
      <c r="AU270" s="19" t="s">
        <v>141</v>
      </c>
    </row>
    <row r="271" spans="1:65" s="13" customFormat="1">
      <c r="B271" s="193"/>
      <c r="C271" s="194"/>
      <c r="D271" s="195" t="s">
        <v>145</v>
      </c>
      <c r="E271" s="196" t="s">
        <v>19</v>
      </c>
      <c r="F271" s="197" t="s">
        <v>146</v>
      </c>
      <c r="G271" s="194"/>
      <c r="H271" s="196" t="s">
        <v>19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145</v>
      </c>
      <c r="AU271" s="203" t="s">
        <v>141</v>
      </c>
      <c r="AV271" s="13" t="s">
        <v>79</v>
      </c>
      <c r="AW271" s="13" t="s">
        <v>33</v>
      </c>
      <c r="AX271" s="13" t="s">
        <v>71</v>
      </c>
      <c r="AY271" s="203" t="s">
        <v>132</v>
      </c>
    </row>
    <row r="272" spans="1:65" s="13" customFormat="1">
      <c r="B272" s="193"/>
      <c r="C272" s="194"/>
      <c r="D272" s="195" t="s">
        <v>145</v>
      </c>
      <c r="E272" s="196" t="s">
        <v>19</v>
      </c>
      <c r="F272" s="197" t="s">
        <v>181</v>
      </c>
      <c r="G272" s="194"/>
      <c r="H272" s="196" t="s">
        <v>19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145</v>
      </c>
      <c r="AU272" s="203" t="s">
        <v>141</v>
      </c>
      <c r="AV272" s="13" t="s">
        <v>79</v>
      </c>
      <c r="AW272" s="13" t="s">
        <v>33</v>
      </c>
      <c r="AX272" s="13" t="s">
        <v>71</v>
      </c>
      <c r="AY272" s="203" t="s">
        <v>132</v>
      </c>
    </row>
    <row r="273" spans="1:65" s="14" customFormat="1">
      <c r="B273" s="204"/>
      <c r="C273" s="205"/>
      <c r="D273" s="195" t="s">
        <v>145</v>
      </c>
      <c r="E273" s="206" t="s">
        <v>19</v>
      </c>
      <c r="F273" s="207" t="s">
        <v>209</v>
      </c>
      <c r="G273" s="205"/>
      <c r="H273" s="208">
        <v>28.28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145</v>
      </c>
      <c r="AU273" s="214" t="s">
        <v>141</v>
      </c>
      <c r="AV273" s="14" t="s">
        <v>141</v>
      </c>
      <c r="AW273" s="14" t="s">
        <v>33</v>
      </c>
      <c r="AX273" s="14" t="s">
        <v>71</v>
      </c>
      <c r="AY273" s="214" t="s">
        <v>132</v>
      </c>
    </row>
    <row r="274" spans="1:65" s="14" customFormat="1">
      <c r="B274" s="204"/>
      <c r="C274" s="205"/>
      <c r="D274" s="195" t="s">
        <v>145</v>
      </c>
      <c r="E274" s="206" t="s">
        <v>19</v>
      </c>
      <c r="F274" s="207" t="s">
        <v>210</v>
      </c>
      <c r="G274" s="205"/>
      <c r="H274" s="208">
        <v>-1.7509999999999999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145</v>
      </c>
      <c r="AU274" s="214" t="s">
        <v>141</v>
      </c>
      <c r="AV274" s="14" t="s">
        <v>141</v>
      </c>
      <c r="AW274" s="14" t="s">
        <v>33</v>
      </c>
      <c r="AX274" s="14" t="s">
        <v>71</v>
      </c>
      <c r="AY274" s="214" t="s">
        <v>132</v>
      </c>
    </row>
    <row r="275" spans="1:65" s="13" customFormat="1">
      <c r="B275" s="193"/>
      <c r="C275" s="194"/>
      <c r="D275" s="195" t="s">
        <v>145</v>
      </c>
      <c r="E275" s="196" t="s">
        <v>19</v>
      </c>
      <c r="F275" s="197" t="s">
        <v>184</v>
      </c>
      <c r="G275" s="194"/>
      <c r="H275" s="196" t="s">
        <v>19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145</v>
      </c>
      <c r="AU275" s="203" t="s">
        <v>141</v>
      </c>
      <c r="AV275" s="13" t="s">
        <v>79</v>
      </c>
      <c r="AW275" s="13" t="s">
        <v>33</v>
      </c>
      <c r="AX275" s="13" t="s">
        <v>71</v>
      </c>
      <c r="AY275" s="203" t="s">
        <v>132</v>
      </c>
    </row>
    <row r="276" spans="1:65" s="14" customFormat="1">
      <c r="B276" s="204"/>
      <c r="C276" s="205"/>
      <c r="D276" s="195" t="s">
        <v>145</v>
      </c>
      <c r="E276" s="206" t="s">
        <v>19</v>
      </c>
      <c r="F276" s="207" t="s">
        <v>211</v>
      </c>
      <c r="G276" s="205"/>
      <c r="H276" s="208">
        <v>41.899000000000001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145</v>
      </c>
      <c r="AU276" s="214" t="s">
        <v>141</v>
      </c>
      <c r="AV276" s="14" t="s">
        <v>141</v>
      </c>
      <c r="AW276" s="14" t="s">
        <v>33</v>
      </c>
      <c r="AX276" s="14" t="s">
        <v>71</v>
      </c>
      <c r="AY276" s="214" t="s">
        <v>132</v>
      </c>
    </row>
    <row r="277" spans="1:65" s="14" customFormat="1">
      <c r="B277" s="204"/>
      <c r="C277" s="205"/>
      <c r="D277" s="195" t="s">
        <v>145</v>
      </c>
      <c r="E277" s="206" t="s">
        <v>19</v>
      </c>
      <c r="F277" s="207" t="s">
        <v>212</v>
      </c>
      <c r="G277" s="205"/>
      <c r="H277" s="208">
        <v>-4.4450000000000003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145</v>
      </c>
      <c r="AU277" s="214" t="s">
        <v>141</v>
      </c>
      <c r="AV277" s="14" t="s">
        <v>141</v>
      </c>
      <c r="AW277" s="14" t="s">
        <v>33</v>
      </c>
      <c r="AX277" s="14" t="s">
        <v>71</v>
      </c>
      <c r="AY277" s="214" t="s">
        <v>132</v>
      </c>
    </row>
    <row r="278" spans="1:65" s="13" customFormat="1">
      <c r="B278" s="193"/>
      <c r="C278" s="194"/>
      <c r="D278" s="195" t="s">
        <v>145</v>
      </c>
      <c r="E278" s="196" t="s">
        <v>19</v>
      </c>
      <c r="F278" s="197" t="s">
        <v>213</v>
      </c>
      <c r="G278" s="194"/>
      <c r="H278" s="196" t="s">
        <v>19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145</v>
      </c>
      <c r="AU278" s="203" t="s">
        <v>141</v>
      </c>
      <c r="AV278" s="13" t="s">
        <v>79</v>
      </c>
      <c r="AW278" s="13" t="s">
        <v>33</v>
      </c>
      <c r="AX278" s="13" t="s">
        <v>71</v>
      </c>
      <c r="AY278" s="203" t="s">
        <v>132</v>
      </c>
    </row>
    <row r="279" spans="1:65" s="14" customFormat="1">
      <c r="B279" s="204"/>
      <c r="C279" s="205"/>
      <c r="D279" s="195" t="s">
        <v>145</v>
      </c>
      <c r="E279" s="206" t="s">
        <v>19</v>
      </c>
      <c r="F279" s="207" t="s">
        <v>214</v>
      </c>
      <c r="G279" s="205"/>
      <c r="H279" s="208">
        <v>4.0229999999999997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145</v>
      </c>
      <c r="AU279" s="214" t="s">
        <v>141</v>
      </c>
      <c r="AV279" s="14" t="s">
        <v>141</v>
      </c>
      <c r="AW279" s="14" t="s">
        <v>33</v>
      </c>
      <c r="AX279" s="14" t="s">
        <v>71</v>
      </c>
      <c r="AY279" s="214" t="s">
        <v>132</v>
      </c>
    </row>
    <row r="280" spans="1:65" s="14" customFormat="1">
      <c r="B280" s="204"/>
      <c r="C280" s="205"/>
      <c r="D280" s="195" t="s">
        <v>145</v>
      </c>
      <c r="E280" s="206" t="s">
        <v>19</v>
      </c>
      <c r="F280" s="207" t="s">
        <v>210</v>
      </c>
      <c r="G280" s="205"/>
      <c r="H280" s="208">
        <v>-1.7509999999999999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145</v>
      </c>
      <c r="AU280" s="214" t="s">
        <v>141</v>
      </c>
      <c r="AV280" s="14" t="s">
        <v>141</v>
      </c>
      <c r="AW280" s="14" t="s">
        <v>33</v>
      </c>
      <c r="AX280" s="14" t="s">
        <v>71</v>
      </c>
      <c r="AY280" s="214" t="s">
        <v>132</v>
      </c>
    </row>
    <row r="281" spans="1:65" s="15" customFormat="1">
      <c r="B281" s="215"/>
      <c r="C281" s="216"/>
      <c r="D281" s="195" t="s">
        <v>145</v>
      </c>
      <c r="E281" s="217" t="s">
        <v>19</v>
      </c>
      <c r="F281" s="218" t="s">
        <v>147</v>
      </c>
      <c r="G281" s="216"/>
      <c r="H281" s="219">
        <v>66.254999999999995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145</v>
      </c>
      <c r="AU281" s="225" t="s">
        <v>141</v>
      </c>
      <c r="AV281" s="15" t="s">
        <v>140</v>
      </c>
      <c r="AW281" s="15" t="s">
        <v>33</v>
      </c>
      <c r="AX281" s="15" t="s">
        <v>79</v>
      </c>
      <c r="AY281" s="225" t="s">
        <v>132</v>
      </c>
    </row>
    <row r="282" spans="1:65" s="2" customFormat="1" ht="24.2" customHeight="1">
      <c r="A282" s="36"/>
      <c r="B282" s="37"/>
      <c r="C282" s="175" t="s">
        <v>304</v>
      </c>
      <c r="D282" s="175" t="s">
        <v>135</v>
      </c>
      <c r="E282" s="176" t="s">
        <v>305</v>
      </c>
      <c r="F282" s="177" t="s">
        <v>306</v>
      </c>
      <c r="G282" s="178" t="s">
        <v>157</v>
      </c>
      <c r="H282" s="179">
        <v>25.05</v>
      </c>
      <c r="I282" s="180"/>
      <c r="J282" s="181">
        <f>ROUND(I282*H282,2)</f>
        <v>0</v>
      </c>
      <c r="K282" s="177" t="s">
        <v>139</v>
      </c>
      <c r="L282" s="41"/>
      <c r="M282" s="182" t="s">
        <v>19</v>
      </c>
      <c r="N282" s="183" t="s">
        <v>43</v>
      </c>
      <c r="O282" s="66"/>
      <c r="P282" s="184">
        <f>O282*H282</f>
        <v>0</v>
      </c>
      <c r="Q282" s="184">
        <v>0</v>
      </c>
      <c r="R282" s="184">
        <f>Q282*H282</f>
        <v>0</v>
      </c>
      <c r="S282" s="184">
        <v>4.5999999999999999E-2</v>
      </c>
      <c r="T282" s="185">
        <f>S282*H282</f>
        <v>1.1523000000000001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140</v>
      </c>
      <c r="AT282" s="186" t="s">
        <v>135</v>
      </c>
      <c r="AU282" s="186" t="s">
        <v>141</v>
      </c>
      <c r="AY282" s="19" t="s">
        <v>132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141</v>
      </c>
      <c r="BK282" s="187">
        <f>ROUND(I282*H282,2)</f>
        <v>0</v>
      </c>
      <c r="BL282" s="19" t="s">
        <v>140</v>
      </c>
      <c r="BM282" s="186" t="s">
        <v>307</v>
      </c>
    </row>
    <row r="283" spans="1:65" s="2" customFormat="1">
      <c r="A283" s="36"/>
      <c r="B283" s="37"/>
      <c r="C283" s="38"/>
      <c r="D283" s="188" t="s">
        <v>143</v>
      </c>
      <c r="E283" s="38"/>
      <c r="F283" s="189" t="s">
        <v>308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143</v>
      </c>
      <c r="AU283" s="19" t="s">
        <v>141</v>
      </c>
    </row>
    <row r="284" spans="1:65" s="13" customFormat="1">
      <c r="B284" s="193"/>
      <c r="C284" s="194"/>
      <c r="D284" s="195" t="s">
        <v>145</v>
      </c>
      <c r="E284" s="196" t="s">
        <v>19</v>
      </c>
      <c r="F284" s="197" t="s">
        <v>276</v>
      </c>
      <c r="G284" s="194"/>
      <c r="H284" s="196" t="s">
        <v>19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145</v>
      </c>
      <c r="AU284" s="203" t="s">
        <v>141</v>
      </c>
      <c r="AV284" s="13" t="s">
        <v>79</v>
      </c>
      <c r="AW284" s="13" t="s">
        <v>33</v>
      </c>
      <c r="AX284" s="13" t="s">
        <v>71</v>
      </c>
      <c r="AY284" s="203" t="s">
        <v>132</v>
      </c>
    </row>
    <row r="285" spans="1:65" s="13" customFormat="1">
      <c r="B285" s="193"/>
      <c r="C285" s="194"/>
      <c r="D285" s="195" t="s">
        <v>145</v>
      </c>
      <c r="E285" s="196" t="s">
        <v>19</v>
      </c>
      <c r="F285" s="197" t="s">
        <v>184</v>
      </c>
      <c r="G285" s="194"/>
      <c r="H285" s="196" t="s">
        <v>19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145</v>
      </c>
      <c r="AU285" s="203" t="s">
        <v>141</v>
      </c>
      <c r="AV285" s="13" t="s">
        <v>79</v>
      </c>
      <c r="AW285" s="13" t="s">
        <v>33</v>
      </c>
      <c r="AX285" s="13" t="s">
        <v>71</v>
      </c>
      <c r="AY285" s="203" t="s">
        <v>132</v>
      </c>
    </row>
    <row r="286" spans="1:65" s="14" customFormat="1">
      <c r="B286" s="204"/>
      <c r="C286" s="205"/>
      <c r="D286" s="195" t="s">
        <v>145</v>
      </c>
      <c r="E286" s="206" t="s">
        <v>19</v>
      </c>
      <c r="F286" s="207" t="s">
        <v>166</v>
      </c>
      <c r="G286" s="205"/>
      <c r="H286" s="208">
        <v>9.0890000000000004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145</v>
      </c>
      <c r="AU286" s="214" t="s">
        <v>141</v>
      </c>
      <c r="AV286" s="14" t="s">
        <v>141</v>
      </c>
      <c r="AW286" s="14" t="s">
        <v>33</v>
      </c>
      <c r="AX286" s="14" t="s">
        <v>71</v>
      </c>
      <c r="AY286" s="214" t="s">
        <v>132</v>
      </c>
    </row>
    <row r="287" spans="1:65" s="14" customFormat="1">
      <c r="B287" s="204"/>
      <c r="C287" s="205"/>
      <c r="D287" s="195" t="s">
        <v>145</v>
      </c>
      <c r="E287" s="206" t="s">
        <v>19</v>
      </c>
      <c r="F287" s="207" t="s">
        <v>309</v>
      </c>
      <c r="G287" s="205"/>
      <c r="H287" s="208">
        <v>-3.0369999999999999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145</v>
      </c>
      <c r="AU287" s="214" t="s">
        <v>141</v>
      </c>
      <c r="AV287" s="14" t="s">
        <v>141</v>
      </c>
      <c r="AW287" s="14" t="s">
        <v>33</v>
      </c>
      <c r="AX287" s="14" t="s">
        <v>71</v>
      </c>
      <c r="AY287" s="214" t="s">
        <v>132</v>
      </c>
    </row>
    <row r="288" spans="1:65" s="13" customFormat="1">
      <c r="B288" s="193"/>
      <c r="C288" s="194"/>
      <c r="D288" s="195" t="s">
        <v>145</v>
      </c>
      <c r="E288" s="196" t="s">
        <v>19</v>
      </c>
      <c r="F288" s="197" t="s">
        <v>181</v>
      </c>
      <c r="G288" s="194"/>
      <c r="H288" s="196" t="s">
        <v>19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145</v>
      </c>
      <c r="AU288" s="203" t="s">
        <v>141</v>
      </c>
      <c r="AV288" s="13" t="s">
        <v>79</v>
      </c>
      <c r="AW288" s="13" t="s">
        <v>33</v>
      </c>
      <c r="AX288" s="13" t="s">
        <v>71</v>
      </c>
      <c r="AY288" s="203" t="s">
        <v>132</v>
      </c>
    </row>
    <row r="289" spans="1:65" s="14" customFormat="1">
      <c r="B289" s="204"/>
      <c r="C289" s="205"/>
      <c r="D289" s="195" t="s">
        <v>145</v>
      </c>
      <c r="E289" s="206" t="s">
        <v>19</v>
      </c>
      <c r="F289" s="207" t="s">
        <v>310</v>
      </c>
      <c r="G289" s="205"/>
      <c r="H289" s="208">
        <v>9.0589999999999993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145</v>
      </c>
      <c r="AU289" s="214" t="s">
        <v>141</v>
      </c>
      <c r="AV289" s="14" t="s">
        <v>141</v>
      </c>
      <c r="AW289" s="14" t="s">
        <v>33</v>
      </c>
      <c r="AX289" s="14" t="s">
        <v>71</v>
      </c>
      <c r="AY289" s="214" t="s">
        <v>132</v>
      </c>
    </row>
    <row r="290" spans="1:65" s="14" customFormat="1">
      <c r="B290" s="204"/>
      <c r="C290" s="205"/>
      <c r="D290" s="195" t="s">
        <v>145</v>
      </c>
      <c r="E290" s="206" t="s">
        <v>19</v>
      </c>
      <c r="F290" s="207" t="s">
        <v>311</v>
      </c>
      <c r="G290" s="205"/>
      <c r="H290" s="208">
        <v>-1.7889999999999999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145</v>
      </c>
      <c r="AU290" s="214" t="s">
        <v>141</v>
      </c>
      <c r="AV290" s="14" t="s">
        <v>141</v>
      </c>
      <c r="AW290" s="14" t="s">
        <v>33</v>
      </c>
      <c r="AX290" s="14" t="s">
        <v>71</v>
      </c>
      <c r="AY290" s="214" t="s">
        <v>132</v>
      </c>
    </row>
    <row r="291" spans="1:65" s="13" customFormat="1">
      <c r="B291" s="193"/>
      <c r="C291" s="194"/>
      <c r="D291" s="195" t="s">
        <v>145</v>
      </c>
      <c r="E291" s="196" t="s">
        <v>19</v>
      </c>
      <c r="F291" s="197" t="s">
        <v>185</v>
      </c>
      <c r="G291" s="194"/>
      <c r="H291" s="196" t="s">
        <v>19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145</v>
      </c>
      <c r="AU291" s="203" t="s">
        <v>141</v>
      </c>
      <c r="AV291" s="13" t="s">
        <v>79</v>
      </c>
      <c r="AW291" s="13" t="s">
        <v>33</v>
      </c>
      <c r="AX291" s="13" t="s">
        <v>71</v>
      </c>
      <c r="AY291" s="203" t="s">
        <v>132</v>
      </c>
    </row>
    <row r="292" spans="1:65" s="14" customFormat="1">
      <c r="B292" s="204"/>
      <c r="C292" s="205"/>
      <c r="D292" s="195" t="s">
        <v>145</v>
      </c>
      <c r="E292" s="206" t="s">
        <v>19</v>
      </c>
      <c r="F292" s="207" t="s">
        <v>312</v>
      </c>
      <c r="G292" s="205"/>
      <c r="H292" s="208">
        <v>12.183999999999999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145</v>
      </c>
      <c r="AU292" s="214" t="s">
        <v>141</v>
      </c>
      <c r="AV292" s="14" t="s">
        <v>141</v>
      </c>
      <c r="AW292" s="14" t="s">
        <v>33</v>
      </c>
      <c r="AX292" s="14" t="s">
        <v>71</v>
      </c>
      <c r="AY292" s="214" t="s">
        <v>132</v>
      </c>
    </row>
    <row r="293" spans="1:65" s="14" customFormat="1">
      <c r="B293" s="204"/>
      <c r="C293" s="205"/>
      <c r="D293" s="195" t="s">
        <v>145</v>
      </c>
      <c r="E293" s="206" t="s">
        <v>19</v>
      </c>
      <c r="F293" s="207" t="s">
        <v>313</v>
      </c>
      <c r="G293" s="205"/>
      <c r="H293" s="208">
        <v>-0.45600000000000002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145</v>
      </c>
      <c r="AU293" s="214" t="s">
        <v>141</v>
      </c>
      <c r="AV293" s="14" t="s">
        <v>141</v>
      </c>
      <c r="AW293" s="14" t="s">
        <v>33</v>
      </c>
      <c r="AX293" s="14" t="s">
        <v>71</v>
      </c>
      <c r="AY293" s="214" t="s">
        <v>132</v>
      </c>
    </row>
    <row r="294" spans="1:65" s="15" customFormat="1">
      <c r="B294" s="215"/>
      <c r="C294" s="216"/>
      <c r="D294" s="195" t="s">
        <v>145</v>
      </c>
      <c r="E294" s="217" t="s">
        <v>19</v>
      </c>
      <c r="F294" s="218" t="s">
        <v>147</v>
      </c>
      <c r="G294" s="216"/>
      <c r="H294" s="219">
        <v>25.05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145</v>
      </c>
      <c r="AU294" s="225" t="s">
        <v>141</v>
      </c>
      <c r="AV294" s="15" t="s">
        <v>140</v>
      </c>
      <c r="AW294" s="15" t="s">
        <v>33</v>
      </c>
      <c r="AX294" s="15" t="s">
        <v>79</v>
      </c>
      <c r="AY294" s="225" t="s">
        <v>132</v>
      </c>
    </row>
    <row r="295" spans="1:65" s="2" customFormat="1" ht="24.2" customHeight="1">
      <c r="A295" s="36"/>
      <c r="B295" s="37"/>
      <c r="C295" s="175" t="s">
        <v>314</v>
      </c>
      <c r="D295" s="175" t="s">
        <v>135</v>
      </c>
      <c r="E295" s="176" t="s">
        <v>315</v>
      </c>
      <c r="F295" s="177" t="s">
        <v>316</v>
      </c>
      <c r="G295" s="178" t="s">
        <v>157</v>
      </c>
      <c r="H295" s="179">
        <v>8.8970000000000002</v>
      </c>
      <c r="I295" s="180"/>
      <c r="J295" s="181">
        <f>ROUND(I295*H295,2)</f>
        <v>0</v>
      </c>
      <c r="K295" s="177" t="s">
        <v>139</v>
      </c>
      <c r="L295" s="41"/>
      <c r="M295" s="182" t="s">
        <v>19</v>
      </c>
      <c r="N295" s="183" t="s">
        <v>43</v>
      </c>
      <c r="O295" s="66"/>
      <c r="P295" s="184">
        <f>O295*H295</f>
        <v>0</v>
      </c>
      <c r="Q295" s="184">
        <v>0</v>
      </c>
      <c r="R295" s="184">
        <f>Q295*H295</f>
        <v>0</v>
      </c>
      <c r="S295" s="184">
        <v>6.8000000000000005E-2</v>
      </c>
      <c r="T295" s="185">
        <f>S295*H295</f>
        <v>0.60499600000000009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140</v>
      </c>
      <c r="AT295" s="186" t="s">
        <v>135</v>
      </c>
      <c r="AU295" s="186" t="s">
        <v>141</v>
      </c>
      <c r="AY295" s="19" t="s">
        <v>132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141</v>
      </c>
      <c r="BK295" s="187">
        <f>ROUND(I295*H295,2)</f>
        <v>0</v>
      </c>
      <c r="BL295" s="19" t="s">
        <v>140</v>
      </c>
      <c r="BM295" s="186" t="s">
        <v>317</v>
      </c>
    </row>
    <row r="296" spans="1:65" s="2" customFormat="1">
      <c r="A296" s="36"/>
      <c r="B296" s="37"/>
      <c r="C296" s="38"/>
      <c r="D296" s="188" t="s">
        <v>143</v>
      </c>
      <c r="E296" s="38"/>
      <c r="F296" s="189" t="s">
        <v>318</v>
      </c>
      <c r="G296" s="38"/>
      <c r="H296" s="38"/>
      <c r="I296" s="190"/>
      <c r="J296" s="38"/>
      <c r="K296" s="38"/>
      <c r="L296" s="41"/>
      <c r="M296" s="191"/>
      <c r="N296" s="192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143</v>
      </c>
      <c r="AU296" s="19" t="s">
        <v>141</v>
      </c>
    </row>
    <row r="297" spans="1:65" s="13" customFormat="1">
      <c r="B297" s="193"/>
      <c r="C297" s="194"/>
      <c r="D297" s="195" t="s">
        <v>145</v>
      </c>
      <c r="E297" s="196" t="s">
        <v>19</v>
      </c>
      <c r="F297" s="197" t="s">
        <v>276</v>
      </c>
      <c r="G297" s="194"/>
      <c r="H297" s="196" t="s">
        <v>19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145</v>
      </c>
      <c r="AU297" s="203" t="s">
        <v>141</v>
      </c>
      <c r="AV297" s="13" t="s">
        <v>79</v>
      </c>
      <c r="AW297" s="13" t="s">
        <v>33</v>
      </c>
      <c r="AX297" s="13" t="s">
        <v>71</v>
      </c>
      <c r="AY297" s="203" t="s">
        <v>132</v>
      </c>
    </row>
    <row r="298" spans="1:65" s="13" customFormat="1">
      <c r="B298" s="193"/>
      <c r="C298" s="194"/>
      <c r="D298" s="195" t="s">
        <v>145</v>
      </c>
      <c r="E298" s="196" t="s">
        <v>19</v>
      </c>
      <c r="F298" s="197" t="s">
        <v>185</v>
      </c>
      <c r="G298" s="194"/>
      <c r="H298" s="196" t="s">
        <v>19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145</v>
      </c>
      <c r="AU298" s="203" t="s">
        <v>141</v>
      </c>
      <c r="AV298" s="13" t="s">
        <v>79</v>
      </c>
      <c r="AW298" s="13" t="s">
        <v>33</v>
      </c>
      <c r="AX298" s="13" t="s">
        <v>71</v>
      </c>
      <c r="AY298" s="203" t="s">
        <v>132</v>
      </c>
    </row>
    <row r="299" spans="1:65" s="14" customFormat="1">
      <c r="B299" s="204"/>
      <c r="C299" s="205"/>
      <c r="D299" s="195" t="s">
        <v>145</v>
      </c>
      <c r="E299" s="206" t="s">
        <v>19</v>
      </c>
      <c r="F299" s="207" t="s">
        <v>319</v>
      </c>
      <c r="G299" s="205"/>
      <c r="H299" s="208">
        <v>9.6890000000000001</v>
      </c>
      <c r="I299" s="209"/>
      <c r="J299" s="205"/>
      <c r="K299" s="205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145</v>
      </c>
      <c r="AU299" s="214" t="s">
        <v>141</v>
      </c>
      <c r="AV299" s="14" t="s">
        <v>141</v>
      </c>
      <c r="AW299" s="14" t="s">
        <v>33</v>
      </c>
      <c r="AX299" s="14" t="s">
        <v>71</v>
      </c>
      <c r="AY299" s="214" t="s">
        <v>132</v>
      </c>
    </row>
    <row r="300" spans="1:65" s="14" customFormat="1">
      <c r="B300" s="204"/>
      <c r="C300" s="205"/>
      <c r="D300" s="195" t="s">
        <v>145</v>
      </c>
      <c r="E300" s="206" t="s">
        <v>19</v>
      </c>
      <c r="F300" s="207" t="s">
        <v>320</v>
      </c>
      <c r="G300" s="205"/>
      <c r="H300" s="208">
        <v>-0.79200000000000004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145</v>
      </c>
      <c r="AU300" s="214" t="s">
        <v>141</v>
      </c>
      <c r="AV300" s="14" t="s">
        <v>141</v>
      </c>
      <c r="AW300" s="14" t="s">
        <v>33</v>
      </c>
      <c r="AX300" s="14" t="s">
        <v>71</v>
      </c>
      <c r="AY300" s="214" t="s">
        <v>132</v>
      </c>
    </row>
    <row r="301" spans="1:65" s="15" customFormat="1">
      <c r="B301" s="215"/>
      <c r="C301" s="216"/>
      <c r="D301" s="195" t="s">
        <v>145</v>
      </c>
      <c r="E301" s="217" t="s">
        <v>19</v>
      </c>
      <c r="F301" s="218" t="s">
        <v>147</v>
      </c>
      <c r="G301" s="216"/>
      <c r="H301" s="219">
        <v>8.8970000000000002</v>
      </c>
      <c r="I301" s="220"/>
      <c r="J301" s="216"/>
      <c r="K301" s="216"/>
      <c r="L301" s="221"/>
      <c r="M301" s="222"/>
      <c r="N301" s="223"/>
      <c r="O301" s="223"/>
      <c r="P301" s="223"/>
      <c r="Q301" s="223"/>
      <c r="R301" s="223"/>
      <c r="S301" s="223"/>
      <c r="T301" s="224"/>
      <c r="AT301" s="225" t="s">
        <v>145</v>
      </c>
      <c r="AU301" s="225" t="s">
        <v>141</v>
      </c>
      <c r="AV301" s="15" t="s">
        <v>140</v>
      </c>
      <c r="AW301" s="15" t="s">
        <v>33</v>
      </c>
      <c r="AX301" s="15" t="s">
        <v>79</v>
      </c>
      <c r="AY301" s="225" t="s">
        <v>132</v>
      </c>
    </row>
    <row r="302" spans="1:65" s="12" customFormat="1" ht="22.9" customHeight="1">
      <c r="B302" s="159"/>
      <c r="C302" s="160"/>
      <c r="D302" s="161" t="s">
        <v>70</v>
      </c>
      <c r="E302" s="173" t="s">
        <v>321</v>
      </c>
      <c r="F302" s="173" t="s">
        <v>322</v>
      </c>
      <c r="G302" s="160"/>
      <c r="H302" s="160"/>
      <c r="I302" s="163"/>
      <c r="J302" s="174">
        <f>BK302</f>
        <v>0</v>
      </c>
      <c r="K302" s="160"/>
      <c r="L302" s="165"/>
      <c r="M302" s="166"/>
      <c r="N302" s="167"/>
      <c r="O302" s="167"/>
      <c r="P302" s="168">
        <f>SUM(P303:P312)</f>
        <v>0</v>
      </c>
      <c r="Q302" s="167"/>
      <c r="R302" s="168">
        <f>SUM(R303:R312)</f>
        <v>0</v>
      </c>
      <c r="S302" s="167"/>
      <c r="T302" s="169">
        <f>SUM(T303:T312)</f>
        <v>0</v>
      </c>
      <c r="AR302" s="170" t="s">
        <v>79</v>
      </c>
      <c r="AT302" s="171" t="s">
        <v>70</v>
      </c>
      <c r="AU302" s="171" t="s">
        <v>79</v>
      </c>
      <c r="AY302" s="170" t="s">
        <v>132</v>
      </c>
      <c r="BK302" s="172">
        <f>SUM(BK303:BK312)</f>
        <v>0</v>
      </c>
    </row>
    <row r="303" spans="1:65" s="2" customFormat="1" ht="24.2" customHeight="1">
      <c r="A303" s="36"/>
      <c r="B303" s="37"/>
      <c r="C303" s="175" t="s">
        <v>323</v>
      </c>
      <c r="D303" s="175" t="s">
        <v>135</v>
      </c>
      <c r="E303" s="176" t="s">
        <v>324</v>
      </c>
      <c r="F303" s="177" t="s">
        <v>325</v>
      </c>
      <c r="G303" s="178" t="s">
        <v>150</v>
      </c>
      <c r="H303" s="179">
        <v>7.2510000000000003</v>
      </c>
      <c r="I303" s="180"/>
      <c r="J303" s="181">
        <f>ROUND(I303*H303,2)</f>
        <v>0</v>
      </c>
      <c r="K303" s="177" t="s">
        <v>139</v>
      </c>
      <c r="L303" s="41"/>
      <c r="M303" s="182" t="s">
        <v>19</v>
      </c>
      <c r="N303" s="183" t="s">
        <v>43</v>
      </c>
      <c r="O303" s="66"/>
      <c r="P303" s="184">
        <f>O303*H303</f>
        <v>0</v>
      </c>
      <c r="Q303" s="184">
        <v>0</v>
      </c>
      <c r="R303" s="184">
        <f>Q303*H303</f>
        <v>0</v>
      </c>
      <c r="S303" s="184">
        <v>0</v>
      </c>
      <c r="T303" s="185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6" t="s">
        <v>140</v>
      </c>
      <c r="AT303" s="186" t="s">
        <v>135</v>
      </c>
      <c r="AU303" s="186" t="s">
        <v>141</v>
      </c>
      <c r="AY303" s="19" t="s">
        <v>132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9" t="s">
        <v>141</v>
      </c>
      <c r="BK303" s="187">
        <f>ROUND(I303*H303,2)</f>
        <v>0</v>
      </c>
      <c r="BL303" s="19" t="s">
        <v>140</v>
      </c>
      <c r="BM303" s="186" t="s">
        <v>326</v>
      </c>
    </row>
    <row r="304" spans="1:65" s="2" customFormat="1">
      <c r="A304" s="36"/>
      <c r="B304" s="37"/>
      <c r="C304" s="38"/>
      <c r="D304" s="188" t="s">
        <v>143</v>
      </c>
      <c r="E304" s="38"/>
      <c r="F304" s="189" t="s">
        <v>327</v>
      </c>
      <c r="G304" s="38"/>
      <c r="H304" s="38"/>
      <c r="I304" s="190"/>
      <c r="J304" s="38"/>
      <c r="K304" s="38"/>
      <c r="L304" s="41"/>
      <c r="M304" s="191"/>
      <c r="N304" s="192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143</v>
      </c>
      <c r="AU304" s="19" t="s">
        <v>141</v>
      </c>
    </row>
    <row r="305" spans="1:65" s="2" customFormat="1" ht="21.75" customHeight="1">
      <c r="A305" s="36"/>
      <c r="B305" s="37"/>
      <c r="C305" s="175" t="s">
        <v>328</v>
      </c>
      <c r="D305" s="175" t="s">
        <v>135</v>
      </c>
      <c r="E305" s="176" t="s">
        <v>329</v>
      </c>
      <c r="F305" s="177" t="s">
        <v>330</v>
      </c>
      <c r="G305" s="178" t="s">
        <v>150</v>
      </c>
      <c r="H305" s="179">
        <v>7.2510000000000003</v>
      </c>
      <c r="I305" s="180"/>
      <c r="J305" s="181">
        <f>ROUND(I305*H305,2)</f>
        <v>0</v>
      </c>
      <c r="K305" s="177" t="s">
        <v>139</v>
      </c>
      <c r="L305" s="41"/>
      <c r="M305" s="182" t="s">
        <v>19</v>
      </c>
      <c r="N305" s="183" t="s">
        <v>43</v>
      </c>
      <c r="O305" s="66"/>
      <c r="P305" s="184">
        <f>O305*H305</f>
        <v>0</v>
      </c>
      <c r="Q305" s="184">
        <v>0</v>
      </c>
      <c r="R305" s="184">
        <f>Q305*H305</f>
        <v>0</v>
      </c>
      <c r="S305" s="184">
        <v>0</v>
      </c>
      <c r="T305" s="185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6" t="s">
        <v>140</v>
      </c>
      <c r="AT305" s="186" t="s">
        <v>135</v>
      </c>
      <c r="AU305" s="186" t="s">
        <v>141</v>
      </c>
      <c r="AY305" s="19" t="s">
        <v>132</v>
      </c>
      <c r="BE305" s="187">
        <f>IF(N305="základní",J305,0)</f>
        <v>0</v>
      </c>
      <c r="BF305" s="187">
        <f>IF(N305="snížená",J305,0)</f>
        <v>0</v>
      </c>
      <c r="BG305" s="187">
        <f>IF(N305="zákl. přenesená",J305,0)</f>
        <v>0</v>
      </c>
      <c r="BH305" s="187">
        <f>IF(N305="sníž. přenesená",J305,0)</f>
        <v>0</v>
      </c>
      <c r="BI305" s="187">
        <f>IF(N305="nulová",J305,0)</f>
        <v>0</v>
      </c>
      <c r="BJ305" s="19" t="s">
        <v>141</v>
      </c>
      <c r="BK305" s="187">
        <f>ROUND(I305*H305,2)</f>
        <v>0</v>
      </c>
      <c r="BL305" s="19" t="s">
        <v>140</v>
      </c>
      <c r="BM305" s="186" t="s">
        <v>331</v>
      </c>
    </row>
    <row r="306" spans="1:65" s="2" customFormat="1">
      <c r="A306" s="36"/>
      <c r="B306" s="37"/>
      <c r="C306" s="38"/>
      <c r="D306" s="188" t="s">
        <v>143</v>
      </c>
      <c r="E306" s="38"/>
      <c r="F306" s="189" t="s">
        <v>332</v>
      </c>
      <c r="G306" s="38"/>
      <c r="H306" s="38"/>
      <c r="I306" s="190"/>
      <c r="J306" s="38"/>
      <c r="K306" s="38"/>
      <c r="L306" s="41"/>
      <c r="M306" s="191"/>
      <c r="N306" s="192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143</v>
      </c>
      <c r="AU306" s="19" t="s">
        <v>141</v>
      </c>
    </row>
    <row r="307" spans="1:65" s="2" customFormat="1" ht="24.2" customHeight="1">
      <c r="A307" s="36"/>
      <c r="B307" s="37"/>
      <c r="C307" s="175" t="s">
        <v>333</v>
      </c>
      <c r="D307" s="175" t="s">
        <v>135</v>
      </c>
      <c r="E307" s="176" t="s">
        <v>334</v>
      </c>
      <c r="F307" s="177" t="s">
        <v>335</v>
      </c>
      <c r="G307" s="178" t="s">
        <v>150</v>
      </c>
      <c r="H307" s="179">
        <v>137.76900000000001</v>
      </c>
      <c r="I307" s="180"/>
      <c r="J307" s="181">
        <f>ROUND(I307*H307,2)</f>
        <v>0</v>
      </c>
      <c r="K307" s="177" t="s">
        <v>139</v>
      </c>
      <c r="L307" s="41"/>
      <c r="M307" s="182" t="s">
        <v>19</v>
      </c>
      <c r="N307" s="183" t="s">
        <v>43</v>
      </c>
      <c r="O307" s="66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140</v>
      </c>
      <c r="AT307" s="186" t="s">
        <v>135</v>
      </c>
      <c r="AU307" s="186" t="s">
        <v>141</v>
      </c>
      <c r="AY307" s="19" t="s">
        <v>132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141</v>
      </c>
      <c r="BK307" s="187">
        <f>ROUND(I307*H307,2)</f>
        <v>0</v>
      </c>
      <c r="BL307" s="19" t="s">
        <v>140</v>
      </c>
      <c r="BM307" s="186" t="s">
        <v>336</v>
      </c>
    </row>
    <row r="308" spans="1:65" s="2" customFormat="1">
      <c r="A308" s="36"/>
      <c r="B308" s="37"/>
      <c r="C308" s="38"/>
      <c r="D308" s="188" t="s">
        <v>143</v>
      </c>
      <c r="E308" s="38"/>
      <c r="F308" s="189" t="s">
        <v>337</v>
      </c>
      <c r="G308" s="38"/>
      <c r="H308" s="38"/>
      <c r="I308" s="190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143</v>
      </c>
      <c r="AU308" s="19" t="s">
        <v>141</v>
      </c>
    </row>
    <row r="309" spans="1:65" s="14" customFormat="1">
      <c r="B309" s="204"/>
      <c r="C309" s="205"/>
      <c r="D309" s="195" t="s">
        <v>145</v>
      </c>
      <c r="E309" s="206" t="s">
        <v>19</v>
      </c>
      <c r="F309" s="207" t="s">
        <v>338</v>
      </c>
      <c r="G309" s="205"/>
      <c r="H309" s="208">
        <v>137.76900000000001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145</v>
      </c>
      <c r="AU309" s="214" t="s">
        <v>141</v>
      </c>
      <c r="AV309" s="14" t="s">
        <v>141</v>
      </c>
      <c r="AW309" s="14" t="s">
        <v>33</v>
      </c>
      <c r="AX309" s="14" t="s">
        <v>71</v>
      </c>
      <c r="AY309" s="214" t="s">
        <v>132</v>
      </c>
    </row>
    <row r="310" spans="1:65" s="15" customFormat="1">
      <c r="B310" s="215"/>
      <c r="C310" s="216"/>
      <c r="D310" s="195" t="s">
        <v>145</v>
      </c>
      <c r="E310" s="217" t="s">
        <v>19</v>
      </c>
      <c r="F310" s="218" t="s">
        <v>147</v>
      </c>
      <c r="G310" s="216"/>
      <c r="H310" s="219">
        <v>137.76900000000001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145</v>
      </c>
      <c r="AU310" s="225" t="s">
        <v>141</v>
      </c>
      <c r="AV310" s="15" t="s">
        <v>140</v>
      </c>
      <c r="AW310" s="15" t="s">
        <v>33</v>
      </c>
      <c r="AX310" s="15" t="s">
        <v>79</v>
      </c>
      <c r="AY310" s="225" t="s">
        <v>132</v>
      </c>
    </row>
    <row r="311" spans="1:65" s="2" customFormat="1" ht="24.2" customHeight="1">
      <c r="A311" s="36"/>
      <c r="B311" s="37"/>
      <c r="C311" s="175" t="s">
        <v>339</v>
      </c>
      <c r="D311" s="175" t="s">
        <v>135</v>
      </c>
      <c r="E311" s="176" t="s">
        <v>340</v>
      </c>
      <c r="F311" s="177" t="s">
        <v>341</v>
      </c>
      <c r="G311" s="178" t="s">
        <v>150</v>
      </c>
      <c r="H311" s="179">
        <v>7.2510000000000003</v>
      </c>
      <c r="I311" s="180"/>
      <c r="J311" s="181">
        <f>ROUND(I311*H311,2)</f>
        <v>0</v>
      </c>
      <c r="K311" s="177" t="s">
        <v>139</v>
      </c>
      <c r="L311" s="41"/>
      <c r="M311" s="182" t="s">
        <v>19</v>
      </c>
      <c r="N311" s="183" t="s">
        <v>43</v>
      </c>
      <c r="O311" s="66"/>
      <c r="P311" s="184">
        <f>O311*H311</f>
        <v>0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6" t="s">
        <v>140</v>
      </c>
      <c r="AT311" s="186" t="s">
        <v>135</v>
      </c>
      <c r="AU311" s="186" t="s">
        <v>141</v>
      </c>
      <c r="AY311" s="19" t="s">
        <v>132</v>
      </c>
      <c r="BE311" s="187">
        <f>IF(N311="základní",J311,0)</f>
        <v>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141</v>
      </c>
      <c r="BK311" s="187">
        <f>ROUND(I311*H311,2)</f>
        <v>0</v>
      </c>
      <c r="BL311" s="19" t="s">
        <v>140</v>
      </c>
      <c r="BM311" s="186" t="s">
        <v>342</v>
      </c>
    </row>
    <row r="312" spans="1:65" s="2" customFormat="1">
      <c r="A312" s="36"/>
      <c r="B312" s="37"/>
      <c r="C312" s="38"/>
      <c r="D312" s="188" t="s">
        <v>143</v>
      </c>
      <c r="E312" s="38"/>
      <c r="F312" s="189" t="s">
        <v>343</v>
      </c>
      <c r="G312" s="38"/>
      <c r="H312" s="38"/>
      <c r="I312" s="190"/>
      <c r="J312" s="38"/>
      <c r="K312" s="38"/>
      <c r="L312" s="41"/>
      <c r="M312" s="191"/>
      <c r="N312" s="192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143</v>
      </c>
      <c r="AU312" s="19" t="s">
        <v>141</v>
      </c>
    </row>
    <row r="313" spans="1:65" s="12" customFormat="1" ht="22.9" customHeight="1">
      <c r="B313" s="159"/>
      <c r="C313" s="160"/>
      <c r="D313" s="161" t="s">
        <v>70</v>
      </c>
      <c r="E313" s="173" t="s">
        <v>344</v>
      </c>
      <c r="F313" s="173" t="s">
        <v>345</v>
      </c>
      <c r="G313" s="160"/>
      <c r="H313" s="160"/>
      <c r="I313" s="163"/>
      <c r="J313" s="174">
        <f>BK313</f>
        <v>0</v>
      </c>
      <c r="K313" s="160"/>
      <c r="L313" s="165"/>
      <c r="M313" s="166"/>
      <c r="N313" s="167"/>
      <c r="O313" s="167"/>
      <c r="P313" s="168">
        <f>SUM(P314:P315)</f>
        <v>0</v>
      </c>
      <c r="Q313" s="167"/>
      <c r="R313" s="168">
        <f>SUM(R314:R315)</f>
        <v>0</v>
      </c>
      <c r="S313" s="167"/>
      <c r="T313" s="169">
        <f>SUM(T314:T315)</f>
        <v>0</v>
      </c>
      <c r="AR313" s="170" t="s">
        <v>79</v>
      </c>
      <c r="AT313" s="171" t="s">
        <v>70</v>
      </c>
      <c r="AU313" s="171" t="s">
        <v>79</v>
      </c>
      <c r="AY313" s="170" t="s">
        <v>132</v>
      </c>
      <c r="BK313" s="172">
        <f>SUM(BK314:BK315)</f>
        <v>0</v>
      </c>
    </row>
    <row r="314" spans="1:65" s="2" customFormat="1" ht="33" customHeight="1">
      <c r="A314" s="36"/>
      <c r="B314" s="37"/>
      <c r="C314" s="175" t="s">
        <v>346</v>
      </c>
      <c r="D314" s="175" t="s">
        <v>135</v>
      </c>
      <c r="E314" s="176" t="s">
        <v>347</v>
      </c>
      <c r="F314" s="177" t="s">
        <v>348</v>
      </c>
      <c r="G314" s="178" t="s">
        <v>150</v>
      </c>
      <c r="H314" s="179">
        <v>3.6269999999999998</v>
      </c>
      <c r="I314" s="180"/>
      <c r="J314" s="181">
        <f>ROUND(I314*H314,2)</f>
        <v>0</v>
      </c>
      <c r="K314" s="177" t="s">
        <v>139</v>
      </c>
      <c r="L314" s="41"/>
      <c r="M314" s="182" t="s">
        <v>19</v>
      </c>
      <c r="N314" s="183" t="s">
        <v>43</v>
      </c>
      <c r="O314" s="66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6" t="s">
        <v>140</v>
      </c>
      <c r="AT314" s="186" t="s">
        <v>135</v>
      </c>
      <c r="AU314" s="186" t="s">
        <v>141</v>
      </c>
      <c r="AY314" s="19" t="s">
        <v>132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9" t="s">
        <v>141</v>
      </c>
      <c r="BK314" s="187">
        <f>ROUND(I314*H314,2)</f>
        <v>0</v>
      </c>
      <c r="BL314" s="19" t="s">
        <v>140</v>
      </c>
      <c r="BM314" s="186" t="s">
        <v>349</v>
      </c>
    </row>
    <row r="315" spans="1:65" s="2" customFormat="1">
      <c r="A315" s="36"/>
      <c r="B315" s="37"/>
      <c r="C315" s="38"/>
      <c r="D315" s="188" t="s">
        <v>143</v>
      </c>
      <c r="E315" s="38"/>
      <c r="F315" s="189" t="s">
        <v>350</v>
      </c>
      <c r="G315" s="38"/>
      <c r="H315" s="38"/>
      <c r="I315" s="190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143</v>
      </c>
      <c r="AU315" s="19" t="s">
        <v>141</v>
      </c>
    </row>
    <row r="316" spans="1:65" s="12" customFormat="1" ht="25.9" customHeight="1">
      <c r="B316" s="159"/>
      <c r="C316" s="160"/>
      <c r="D316" s="161" t="s">
        <v>70</v>
      </c>
      <c r="E316" s="162" t="s">
        <v>351</v>
      </c>
      <c r="F316" s="162" t="s">
        <v>352</v>
      </c>
      <c r="G316" s="160"/>
      <c r="H316" s="160"/>
      <c r="I316" s="163"/>
      <c r="J316" s="164">
        <f>BK316</f>
        <v>0</v>
      </c>
      <c r="K316" s="160"/>
      <c r="L316" s="165"/>
      <c r="M316" s="166"/>
      <c r="N316" s="167"/>
      <c r="O316" s="167"/>
      <c r="P316" s="168">
        <f>P317+P324+P349+P368+P379+P412+P466+P583+P646+P655+P726+P769+P809</f>
        <v>0</v>
      </c>
      <c r="Q316" s="167"/>
      <c r="R316" s="168">
        <f>R317+R324+R349+R368+R379+R412+R466+R583+R646+R655+R726+R769+R809</f>
        <v>2.2509485300000001</v>
      </c>
      <c r="S316" s="167"/>
      <c r="T316" s="169">
        <f>T317+T324+T349+T368+T379+T412+T466+T583+T646+T655+T726+T769+T809</f>
        <v>1.27489133</v>
      </c>
      <c r="AR316" s="170" t="s">
        <v>141</v>
      </c>
      <c r="AT316" s="171" t="s">
        <v>70</v>
      </c>
      <c r="AU316" s="171" t="s">
        <v>71</v>
      </c>
      <c r="AY316" s="170" t="s">
        <v>132</v>
      </c>
      <c r="BK316" s="172">
        <f>BK317+BK324+BK349+BK368+BK379+BK412+BK466+BK583+BK646+BK655+BK726+BK769+BK809</f>
        <v>0</v>
      </c>
    </row>
    <row r="317" spans="1:65" s="12" customFormat="1" ht="22.9" customHeight="1">
      <c r="B317" s="159"/>
      <c r="C317" s="160"/>
      <c r="D317" s="161" t="s">
        <v>70</v>
      </c>
      <c r="E317" s="173" t="s">
        <v>353</v>
      </c>
      <c r="F317" s="173" t="s">
        <v>354</v>
      </c>
      <c r="G317" s="160"/>
      <c r="H317" s="160"/>
      <c r="I317" s="163"/>
      <c r="J317" s="174">
        <f>BK317</f>
        <v>0</v>
      </c>
      <c r="K317" s="160"/>
      <c r="L317" s="165"/>
      <c r="M317" s="166"/>
      <c r="N317" s="167"/>
      <c r="O317" s="167"/>
      <c r="P317" s="168">
        <f>SUM(P318:P323)</f>
        <v>0</v>
      </c>
      <c r="Q317" s="167"/>
      <c r="R317" s="168">
        <f>SUM(R318:R323)</f>
        <v>0</v>
      </c>
      <c r="S317" s="167"/>
      <c r="T317" s="169">
        <f>SUM(T318:T323)</f>
        <v>1.328E-2</v>
      </c>
      <c r="AR317" s="170" t="s">
        <v>141</v>
      </c>
      <c r="AT317" s="171" t="s">
        <v>70</v>
      </c>
      <c r="AU317" s="171" t="s">
        <v>79</v>
      </c>
      <c r="AY317" s="170" t="s">
        <v>132</v>
      </c>
      <c r="BK317" s="172">
        <f>SUM(BK318:BK323)</f>
        <v>0</v>
      </c>
    </row>
    <row r="318" spans="1:65" s="2" customFormat="1" ht="16.5" customHeight="1">
      <c r="A318" s="36"/>
      <c r="B318" s="37"/>
      <c r="C318" s="175" t="s">
        <v>355</v>
      </c>
      <c r="D318" s="175" t="s">
        <v>135</v>
      </c>
      <c r="E318" s="176" t="s">
        <v>356</v>
      </c>
      <c r="F318" s="177" t="s">
        <v>357</v>
      </c>
      <c r="G318" s="178" t="s">
        <v>157</v>
      </c>
      <c r="H318" s="179">
        <v>3.32</v>
      </c>
      <c r="I318" s="180"/>
      <c r="J318" s="181">
        <f>ROUND(I318*H318,2)</f>
        <v>0</v>
      </c>
      <c r="K318" s="177" t="s">
        <v>139</v>
      </c>
      <c r="L318" s="41"/>
      <c r="M318" s="182" t="s">
        <v>19</v>
      </c>
      <c r="N318" s="183" t="s">
        <v>43</v>
      </c>
      <c r="O318" s="66"/>
      <c r="P318" s="184">
        <f>O318*H318</f>
        <v>0</v>
      </c>
      <c r="Q318" s="184">
        <v>0</v>
      </c>
      <c r="R318" s="184">
        <f>Q318*H318</f>
        <v>0</v>
      </c>
      <c r="S318" s="184">
        <v>4.0000000000000001E-3</v>
      </c>
      <c r="T318" s="185">
        <f>S318*H318</f>
        <v>1.328E-2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243</v>
      </c>
      <c r="AT318" s="186" t="s">
        <v>135</v>
      </c>
      <c r="AU318" s="186" t="s">
        <v>141</v>
      </c>
      <c r="AY318" s="19" t="s">
        <v>132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141</v>
      </c>
      <c r="BK318" s="187">
        <f>ROUND(I318*H318,2)</f>
        <v>0</v>
      </c>
      <c r="BL318" s="19" t="s">
        <v>243</v>
      </c>
      <c r="BM318" s="186" t="s">
        <v>358</v>
      </c>
    </row>
    <row r="319" spans="1:65" s="2" customFormat="1">
      <c r="A319" s="36"/>
      <c r="B319" s="37"/>
      <c r="C319" s="38"/>
      <c r="D319" s="188" t="s">
        <v>143</v>
      </c>
      <c r="E319" s="38"/>
      <c r="F319" s="189" t="s">
        <v>359</v>
      </c>
      <c r="G319" s="38"/>
      <c r="H319" s="38"/>
      <c r="I319" s="190"/>
      <c r="J319" s="38"/>
      <c r="K319" s="38"/>
      <c r="L319" s="41"/>
      <c r="M319" s="191"/>
      <c r="N319" s="192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143</v>
      </c>
      <c r="AU319" s="19" t="s">
        <v>141</v>
      </c>
    </row>
    <row r="320" spans="1:65" s="13" customFormat="1">
      <c r="B320" s="193"/>
      <c r="C320" s="194"/>
      <c r="D320" s="195" t="s">
        <v>145</v>
      </c>
      <c r="E320" s="196" t="s">
        <v>19</v>
      </c>
      <c r="F320" s="197" t="s">
        <v>284</v>
      </c>
      <c r="G320" s="194"/>
      <c r="H320" s="196" t="s">
        <v>19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145</v>
      </c>
      <c r="AU320" s="203" t="s">
        <v>141</v>
      </c>
      <c r="AV320" s="13" t="s">
        <v>79</v>
      </c>
      <c r="AW320" s="13" t="s">
        <v>33</v>
      </c>
      <c r="AX320" s="13" t="s">
        <v>71</v>
      </c>
      <c r="AY320" s="203" t="s">
        <v>132</v>
      </c>
    </row>
    <row r="321" spans="1:65" s="13" customFormat="1">
      <c r="B321" s="193"/>
      <c r="C321" s="194"/>
      <c r="D321" s="195" t="s">
        <v>145</v>
      </c>
      <c r="E321" s="196" t="s">
        <v>19</v>
      </c>
      <c r="F321" s="197" t="s">
        <v>185</v>
      </c>
      <c r="G321" s="194"/>
      <c r="H321" s="196" t="s">
        <v>19</v>
      </c>
      <c r="I321" s="198"/>
      <c r="J321" s="194"/>
      <c r="K321" s="194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145</v>
      </c>
      <c r="AU321" s="203" t="s">
        <v>141</v>
      </c>
      <c r="AV321" s="13" t="s">
        <v>79</v>
      </c>
      <c r="AW321" s="13" t="s">
        <v>33</v>
      </c>
      <c r="AX321" s="13" t="s">
        <v>71</v>
      </c>
      <c r="AY321" s="203" t="s">
        <v>132</v>
      </c>
    </row>
    <row r="322" spans="1:65" s="14" customFormat="1">
      <c r="B322" s="204"/>
      <c r="C322" s="205"/>
      <c r="D322" s="195" t="s">
        <v>145</v>
      </c>
      <c r="E322" s="206" t="s">
        <v>19</v>
      </c>
      <c r="F322" s="207" t="s">
        <v>285</v>
      </c>
      <c r="G322" s="205"/>
      <c r="H322" s="208">
        <v>3.32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145</v>
      </c>
      <c r="AU322" s="214" t="s">
        <v>141</v>
      </c>
      <c r="AV322" s="14" t="s">
        <v>141</v>
      </c>
      <c r="AW322" s="14" t="s">
        <v>33</v>
      </c>
      <c r="AX322" s="14" t="s">
        <v>71</v>
      </c>
      <c r="AY322" s="214" t="s">
        <v>132</v>
      </c>
    </row>
    <row r="323" spans="1:65" s="15" customFormat="1">
      <c r="B323" s="215"/>
      <c r="C323" s="216"/>
      <c r="D323" s="195" t="s">
        <v>145</v>
      </c>
      <c r="E323" s="217" t="s">
        <v>19</v>
      </c>
      <c r="F323" s="218" t="s">
        <v>147</v>
      </c>
      <c r="G323" s="216"/>
      <c r="H323" s="219">
        <v>3.32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145</v>
      </c>
      <c r="AU323" s="225" t="s">
        <v>141</v>
      </c>
      <c r="AV323" s="15" t="s">
        <v>140</v>
      </c>
      <c r="AW323" s="15" t="s">
        <v>33</v>
      </c>
      <c r="AX323" s="15" t="s">
        <v>79</v>
      </c>
      <c r="AY323" s="225" t="s">
        <v>132</v>
      </c>
    </row>
    <row r="324" spans="1:65" s="12" customFormat="1" ht="22.9" customHeight="1">
      <c r="B324" s="159"/>
      <c r="C324" s="160"/>
      <c r="D324" s="161" t="s">
        <v>70</v>
      </c>
      <c r="E324" s="173" t="s">
        <v>360</v>
      </c>
      <c r="F324" s="173" t="s">
        <v>361</v>
      </c>
      <c r="G324" s="160"/>
      <c r="H324" s="160"/>
      <c r="I324" s="163"/>
      <c r="J324" s="174">
        <f>BK324</f>
        <v>0</v>
      </c>
      <c r="K324" s="160"/>
      <c r="L324" s="165"/>
      <c r="M324" s="166"/>
      <c r="N324" s="167"/>
      <c r="O324" s="167"/>
      <c r="P324" s="168">
        <f>SUM(P325:P348)</f>
        <v>0</v>
      </c>
      <c r="Q324" s="167"/>
      <c r="R324" s="168">
        <f>SUM(R325:R348)</f>
        <v>0</v>
      </c>
      <c r="S324" s="167"/>
      <c r="T324" s="169">
        <f>SUM(T325:T348)</f>
        <v>5.7180000000000002E-2</v>
      </c>
      <c r="AR324" s="170" t="s">
        <v>141</v>
      </c>
      <c r="AT324" s="171" t="s">
        <v>70</v>
      </c>
      <c r="AU324" s="171" t="s">
        <v>79</v>
      </c>
      <c r="AY324" s="170" t="s">
        <v>132</v>
      </c>
      <c r="BK324" s="172">
        <f>SUM(BK325:BK348)</f>
        <v>0</v>
      </c>
    </row>
    <row r="325" spans="1:65" s="2" customFormat="1" ht="16.5" customHeight="1">
      <c r="A325" s="36"/>
      <c r="B325" s="37"/>
      <c r="C325" s="175" t="s">
        <v>362</v>
      </c>
      <c r="D325" s="175" t="s">
        <v>135</v>
      </c>
      <c r="E325" s="176" t="s">
        <v>363</v>
      </c>
      <c r="F325" s="177" t="s">
        <v>364</v>
      </c>
      <c r="G325" s="178" t="s">
        <v>365</v>
      </c>
      <c r="H325" s="179">
        <v>1</v>
      </c>
      <c r="I325" s="180"/>
      <c r="J325" s="181">
        <f>ROUND(I325*H325,2)</f>
        <v>0</v>
      </c>
      <c r="K325" s="177" t="s">
        <v>139</v>
      </c>
      <c r="L325" s="41"/>
      <c r="M325" s="182" t="s">
        <v>19</v>
      </c>
      <c r="N325" s="183" t="s">
        <v>43</v>
      </c>
      <c r="O325" s="66"/>
      <c r="P325" s="184">
        <f>O325*H325</f>
        <v>0</v>
      </c>
      <c r="Q325" s="184">
        <v>0</v>
      </c>
      <c r="R325" s="184">
        <f>Q325*H325</f>
        <v>0</v>
      </c>
      <c r="S325" s="184">
        <v>1.9460000000000002E-2</v>
      </c>
      <c r="T325" s="185">
        <f>S325*H325</f>
        <v>1.9460000000000002E-2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6" t="s">
        <v>243</v>
      </c>
      <c r="AT325" s="186" t="s">
        <v>135</v>
      </c>
      <c r="AU325" s="186" t="s">
        <v>141</v>
      </c>
      <c r="AY325" s="19" t="s">
        <v>132</v>
      </c>
      <c r="BE325" s="187">
        <f>IF(N325="základní",J325,0)</f>
        <v>0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9" t="s">
        <v>141</v>
      </c>
      <c r="BK325" s="187">
        <f>ROUND(I325*H325,2)</f>
        <v>0</v>
      </c>
      <c r="BL325" s="19" t="s">
        <v>243</v>
      </c>
      <c r="BM325" s="186" t="s">
        <v>366</v>
      </c>
    </row>
    <row r="326" spans="1:65" s="2" customFormat="1">
      <c r="A326" s="36"/>
      <c r="B326" s="37"/>
      <c r="C326" s="38"/>
      <c r="D326" s="188" t="s">
        <v>143</v>
      </c>
      <c r="E326" s="38"/>
      <c r="F326" s="189" t="s">
        <v>367</v>
      </c>
      <c r="G326" s="38"/>
      <c r="H326" s="38"/>
      <c r="I326" s="190"/>
      <c r="J326" s="38"/>
      <c r="K326" s="38"/>
      <c r="L326" s="41"/>
      <c r="M326" s="191"/>
      <c r="N326" s="192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143</v>
      </c>
      <c r="AU326" s="19" t="s">
        <v>141</v>
      </c>
    </row>
    <row r="327" spans="1:65" s="13" customFormat="1">
      <c r="B327" s="193"/>
      <c r="C327" s="194"/>
      <c r="D327" s="195" t="s">
        <v>145</v>
      </c>
      <c r="E327" s="196" t="s">
        <v>19</v>
      </c>
      <c r="F327" s="197" t="s">
        <v>276</v>
      </c>
      <c r="G327" s="194"/>
      <c r="H327" s="196" t="s">
        <v>19</v>
      </c>
      <c r="I327" s="198"/>
      <c r="J327" s="194"/>
      <c r="K327" s="194"/>
      <c r="L327" s="199"/>
      <c r="M327" s="200"/>
      <c r="N327" s="201"/>
      <c r="O327" s="201"/>
      <c r="P327" s="201"/>
      <c r="Q327" s="201"/>
      <c r="R327" s="201"/>
      <c r="S327" s="201"/>
      <c r="T327" s="202"/>
      <c r="AT327" s="203" t="s">
        <v>145</v>
      </c>
      <c r="AU327" s="203" t="s">
        <v>141</v>
      </c>
      <c r="AV327" s="13" t="s">
        <v>79</v>
      </c>
      <c r="AW327" s="13" t="s">
        <v>33</v>
      </c>
      <c r="AX327" s="13" t="s">
        <v>71</v>
      </c>
      <c r="AY327" s="203" t="s">
        <v>132</v>
      </c>
    </row>
    <row r="328" spans="1:65" s="13" customFormat="1">
      <c r="B328" s="193"/>
      <c r="C328" s="194"/>
      <c r="D328" s="195" t="s">
        <v>145</v>
      </c>
      <c r="E328" s="196" t="s">
        <v>19</v>
      </c>
      <c r="F328" s="197" t="s">
        <v>185</v>
      </c>
      <c r="G328" s="194"/>
      <c r="H328" s="196" t="s">
        <v>19</v>
      </c>
      <c r="I328" s="198"/>
      <c r="J328" s="194"/>
      <c r="K328" s="194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145</v>
      </c>
      <c r="AU328" s="203" t="s">
        <v>141</v>
      </c>
      <c r="AV328" s="13" t="s">
        <v>79</v>
      </c>
      <c r="AW328" s="13" t="s">
        <v>33</v>
      </c>
      <c r="AX328" s="13" t="s">
        <v>71</v>
      </c>
      <c r="AY328" s="203" t="s">
        <v>132</v>
      </c>
    </row>
    <row r="329" spans="1:65" s="14" customFormat="1">
      <c r="B329" s="204"/>
      <c r="C329" s="205"/>
      <c r="D329" s="195" t="s">
        <v>145</v>
      </c>
      <c r="E329" s="206" t="s">
        <v>19</v>
      </c>
      <c r="F329" s="207" t="s">
        <v>79</v>
      </c>
      <c r="G329" s="205"/>
      <c r="H329" s="208">
        <v>1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145</v>
      </c>
      <c r="AU329" s="214" t="s">
        <v>141</v>
      </c>
      <c r="AV329" s="14" t="s">
        <v>141</v>
      </c>
      <c r="AW329" s="14" t="s">
        <v>33</v>
      </c>
      <c r="AX329" s="14" t="s">
        <v>71</v>
      </c>
      <c r="AY329" s="214" t="s">
        <v>132</v>
      </c>
    </row>
    <row r="330" spans="1:65" s="15" customFormat="1">
      <c r="B330" s="215"/>
      <c r="C330" s="216"/>
      <c r="D330" s="195" t="s">
        <v>145</v>
      </c>
      <c r="E330" s="217" t="s">
        <v>19</v>
      </c>
      <c r="F330" s="218" t="s">
        <v>147</v>
      </c>
      <c r="G330" s="216"/>
      <c r="H330" s="219">
        <v>1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145</v>
      </c>
      <c r="AU330" s="225" t="s">
        <v>141</v>
      </c>
      <c r="AV330" s="15" t="s">
        <v>140</v>
      </c>
      <c r="AW330" s="15" t="s">
        <v>33</v>
      </c>
      <c r="AX330" s="15" t="s">
        <v>79</v>
      </c>
      <c r="AY330" s="225" t="s">
        <v>132</v>
      </c>
    </row>
    <row r="331" spans="1:65" s="2" customFormat="1" ht="16.5" customHeight="1">
      <c r="A331" s="36"/>
      <c r="B331" s="37"/>
      <c r="C331" s="175" t="s">
        <v>368</v>
      </c>
      <c r="D331" s="175" t="s">
        <v>135</v>
      </c>
      <c r="E331" s="176" t="s">
        <v>369</v>
      </c>
      <c r="F331" s="177" t="s">
        <v>370</v>
      </c>
      <c r="G331" s="178" t="s">
        <v>365</v>
      </c>
      <c r="H331" s="179">
        <v>1</v>
      </c>
      <c r="I331" s="180"/>
      <c r="J331" s="181">
        <f>ROUND(I331*H331,2)</f>
        <v>0</v>
      </c>
      <c r="K331" s="177" t="s">
        <v>139</v>
      </c>
      <c r="L331" s="41"/>
      <c r="M331" s="182" t="s">
        <v>19</v>
      </c>
      <c r="N331" s="183" t="s">
        <v>43</v>
      </c>
      <c r="O331" s="66"/>
      <c r="P331" s="184">
        <f>O331*H331</f>
        <v>0</v>
      </c>
      <c r="Q331" s="184">
        <v>0</v>
      </c>
      <c r="R331" s="184">
        <f>Q331*H331</f>
        <v>0</v>
      </c>
      <c r="S331" s="184">
        <v>3.2899999999999999E-2</v>
      </c>
      <c r="T331" s="185">
        <f>S331*H331</f>
        <v>3.2899999999999999E-2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6" t="s">
        <v>243</v>
      </c>
      <c r="AT331" s="186" t="s">
        <v>135</v>
      </c>
      <c r="AU331" s="186" t="s">
        <v>141</v>
      </c>
      <c r="AY331" s="19" t="s">
        <v>132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9" t="s">
        <v>141</v>
      </c>
      <c r="BK331" s="187">
        <f>ROUND(I331*H331,2)</f>
        <v>0</v>
      </c>
      <c r="BL331" s="19" t="s">
        <v>243</v>
      </c>
      <c r="BM331" s="186" t="s">
        <v>371</v>
      </c>
    </row>
    <row r="332" spans="1:65" s="2" customFormat="1">
      <c r="A332" s="36"/>
      <c r="B332" s="37"/>
      <c r="C332" s="38"/>
      <c r="D332" s="188" t="s">
        <v>143</v>
      </c>
      <c r="E332" s="38"/>
      <c r="F332" s="189" t="s">
        <v>372</v>
      </c>
      <c r="G332" s="38"/>
      <c r="H332" s="38"/>
      <c r="I332" s="190"/>
      <c r="J332" s="38"/>
      <c r="K332" s="38"/>
      <c r="L332" s="41"/>
      <c r="M332" s="191"/>
      <c r="N332" s="192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143</v>
      </c>
      <c r="AU332" s="19" t="s">
        <v>141</v>
      </c>
    </row>
    <row r="333" spans="1:65" s="13" customFormat="1">
      <c r="B333" s="193"/>
      <c r="C333" s="194"/>
      <c r="D333" s="195" t="s">
        <v>145</v>
      </c>
      <c r="E333" s="196" t="s">
        <v>19</v>
      </c>
      <c r="F333" s="197" t="s">
        <v>276</v>
      </c>
      <c r="G333" s="194"/>
      <c r="H333" s="196" t="s">
        <v>19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145</v>
      </c>
      <c r="AU333" s="203" t="s">
        <v>141</v>
      </c>
      <c r="AV333" s="13" t="s">
        <v>79</v>
      </c>
      <c r="AW333" s="13" t="s">
        <v>33</v>
      </c>
      <c r="AX333" s="13" t="s">
        <v>71</v>
      </c>
      <c r="AY333" s="203" t="s">
        <v>132</v>
      </c>
    </row>
    <row r="334" spans="1:65" s="13" customFormat="1">
      <c r="B334" s="193"/>
      <c r="C334" s="194"/>
      <c r="D334" s="195" t="s">
        <v>145</v>
      </c>
      <c r="E334" s="196" t="s">
        <v>19</v>
      </c>
      <c r="F334" s="197" t="s">
        <v>185</v>
      </c>
      <c r="G334" s="194"/>
      <c r="H334" s="196" t="s">
        <v>19</v>
      </c>
      <c r="I334" s="198"/>
      <c r="J334" s="194"/>
      <c r="K334" s="194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145</v>
      </c>
      <c r="AU334" s="203" t="s">
        <v>141</v>
      </c>
      <c r="AV334" s="13" t="s">
        <v>79</v>
      </c>
      <c r="AW334" s="13" t="s">
        <v>33</v>
      </c>
      <c r="AX334" s="13" t="s">
        <v>71</v>
      </c>
      <c r="AY334" s="203" t="s">
        <v>132</v>
      </c>
    </row>
    <row r="335" spans="1:65" s="14" customFormat="1">
      <c r="B335" s="204"/>
      <c r="C335" s="205"/>
      <c r="D335" s="195" t="s">
        <v>145</v>
      </c>
      <c r="E335" s="206" t="s">
        <v>19</v>
      </c>
      <c r="F335" s="207" t="s">
        <v>79</v>
      </c>
      <c r="G335" s="205"/>
      <c r="H335" s="208">
        <v>1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145</v>
      </c>
      <c r="AU335" s="214" t="s">
        <v>141</v>
      </c>
      <c r="AV335" s="14" t="s">
        <v>141</v>
      </c>
      <c r="AW335" s="14" t="s">
        <v>33</v>
      </c>
      <c r="AX335" s="14" t="s">
        <v>71</v>
      </c>
      <c r="AY335" s="214" t="s">
        <v>132</v>
      </c>
    </row>
    <row r="336" spans="1:65" s="15" customFormat="1">
      <c r="B336" s="215"/>
      <c r="C336" s="216"/>
      <c r="D336" s="195" t="s">
        <v>145</v>
      </c>
      <c r="E336" s="217" t="s">
        <v>19</v>
      </c>
      <c r="F336" s="218" t="s">
        <v>147</v>
      </c>
      <c r="G336" s="216"/>
      <c r="H336" s="219">
        <v>1</v>
      </c>
      <c r="I336" s="220"/>
      <c r="J336" s="216"/>
      <c r="K336" s="216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145</v>
      </c>
      <c r="AU336" s="225" t="s">
        <v>141</v>
      </c>
      <c r="AV336" s="15" t="s">
        <v>140</v>
      </c>
      <c r="AW336" s="15" t="s">
        <v>33</v>
      </c>
      <c r="AX336" s="15" t="s">
        <v>79</v>
      </c>
      <c r="AY336" s="225" t="s">
        <v>132</v>
      </c>
    </row>
    <row r="337" spans="1:65" s="2" customFormat="1" ht="16.5" customHeight="1">
      <c r="A337" s="36"/>
      <c r="B337" s="37"/>
      <c r="C337" s="175" t="s">
        <v>373</v>
      </c>
      <c r="D337" s="175" t="s">
        <v>135</v>
      </c>
      <c r="E337" s="176" t="s">
        <v>374</v>
      </c>
      <c r="F337" s="177" t="s">
        <v>375</v>
      </c>
      <c r="G337" s="178" t="s">
        <v>365</v>
      </c>
      <c r="H337" s="179">
        <v>2</v>
      </c>
      <c r="I337" s="180"/>
      <c r="J337" s="181">
        <f>ROUND(I337*H337,2)</f>
        <v>0</v>
      </c>
      <c r="K337" s="177" t="s">
        <v>139</v>
      </c>
      <c r="L337" s="41"/>
      <c r="M337" s="182" t="s">
        <v>19</v>
      </c>
      <c r="N337" s="183" t="s">
        <v>43</v>
      </c>
      <c r="O337" s="66"/>
      <c r="P337" s="184">
        <f>O337*H337</f>
        <v>0</v>
      </c>
      <c r="Q337" s="184">
        <v>0</v>
      </c>
      <c r="R337" s="184">
        <f>Q337*H337</f>
        <v>0</v>
      </c>
      <c r="S337" s="184">
        <v>1.56E-3</v>
      </c>
      <c r="T337" s="185">
        <f>S337*H337</f>
        <v>3.1199999999999999E-3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6" t="s">
        <v>243</v>
      </c>
      <c r="AT337" s="186" t="s">
        <v>135</v>
      </c>
      <c r="AU337" s="186" t="s">
        <v>141</v>
      </c>
      <c r="AY337" s="19" t="s">
        <v>132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9" t="s">
        <v>141</v>
      </c>
      <c r="BK337" s="187">
        <f>ROUND(I337*H337,2)</f>
        <v>0</v>
      </c>
      <c r="BL337" s="19" t="s">
        <v>243</v>
      </c>
      <c r="BM337" s="186" t="s">
        <v>376</v>
      </c>
    </row>
    <row r="338" spans="1:65" s="2" customFormat="1">
      <c r="A338" s="36"/>
      <c r="B338" s="37"/>
      <c r="C338" s="38"/>
      <c r="D338" s="188" t="s">
        <v>143</v>
      </c>
      <c r="E338" s="38"/>
      <c r="F338" s="189" t="s">
        <v>377</v>
      </c>
      <c r="G338" s="38"/>
      <c r="H338" s="38"/>
      <c r="I338" s="190"/>
      <c r="J338" s="38"/>
      <c r="K338" s="38"/>
      <c r="L338" s="41"/>
      <c r="M338" s="191"/>
      <c r="N338" s="192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143</v>
      </c>
      <c r="AU338" s="19" t="s">
        <v>141</v>
      </c>
    </row>
    <row r="339" spans="1:65" s="13" customFormat="1">
      <c r="B339" s="193"/>
      <c r="C339" s="194"/>
      <c r="D339" s="195" t="s">
        <v>145</v>
      </c>
      <c r="E339" s="196" t="s">
        <v>19</v>
      </c>
      <c r="F339" s="197" t="s">
        <v>276</v>
      </c>
      <c r="G339" s="194"/>
      <c r="H339" s="196" t="s">
        <v>19</v>
      </c>
      <c r="I339" s="198"/>
      <c r="J339" s="194"/>
      <c r="K339" s="194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145</v>
      </c>
      <c r="AU339" s="203" t="s">
        <v>141</v>
      </c>
      <c r="AV339" s="13" t="s">
        <v>79</v>
      </c>
      <c r="AW339" s="13" t="s">
        <v>33</v>
      </c>
      <c r="AX339" s="13" t="s">
        <v>71</v>
      </c>
      <c r="AY339" s="203" t="s">
        <v>132</v>
      </c>
    </row>
    <row r="340" spans="1:65" s="13" customFormat="1">
      <c r="B340" s="193"/>
      <c r="C340" s="194"/>
      <c r="D340" s="195" t="s">
        <v>145</v>
      </c>
      <c r="E340" s="196" t="s">
        <v>19</v>
      </c>
      <c r="F340" s="197" t="s">
        <v>185</v>
      </c>
      <c r="G340" s="194"/>
      <c r="H340" s="196" t="s">
        <v>19</v>
      </c>
      <c r="I340" s="198"/>
      <c r="J340" s="194"/>
      <c r="K340" s="194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145</v>
      </c>
      <c r="AU340" s="203" t="s">
        <v>141</v>
      </c>
      <c r="AV340" s="13" t="s">
        <v>79</v>
      </c>
      <c r="AW340" s="13" t="s">
        <v>33</v>
      </c>
      <c r="AX340" s="13" t="s">
        <v>71</v>
      </c>
      <c r="AY340" s="203" t="s">
        <v>132</v>
      </c>
    </row>
    <row r="341" spans="1:65" s="14" customFormat="1">
      <c r="B341" s="204"/>
      <c r="C341" s="205"/>
      <c r="D341" s="195" t="s">
        <v>145</v>
      </c>
      <c r="E341" s="206" t="s">
        <v>19</v>
      </c>
      <c r="F341" s="207" t="s">
        <v>378</v>
      </c>
      <c r="G341" s="205"/>
      <c r="H341" s="208">
        <v>2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145</v>
      </c>
      <c r="AU341" s="214" t="s">
        <v>141</v>
      </c>
      <c r="AV341" s="14" t="s">
        <v>141</v>
      </c>
      <c r="AW341" s="14" t="s">
        <v>33</v>
      </c>
      <c r="AX341" s="14" t="s">
        <v>71</v>
      </c>
      <c r="AY341" s="214" t="s">
        <v>132</v>
      </c>
    </row>
    <row r="342" spans="1:65" s="15" customFormat="1">
      <c r="B342" s="215"/>
      <c r="C342" s="216"/>
      <c r="D342" s="195" t="s">
        <v>145</v>
      </c>
      <c r="E342" s="217" t="s">
        <v>19</v>
      </c>
      <c r="F342" s="218" t="s">
        <v>147</v>
      </c>
      <c r="G342" s="216"/>
      <c r="H342" s="219">
        <v>2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145</v>
      </c>
      <c r="AU342" s="225" t="s">
        <v>141</v>
      </c>
      <c r="AV342" s="15" t="s">
        <v>140</v>
      </c>
      <c r="AW342" s="15" t="s">
        <v>33</v>
      </c>
      <c r="AX342" s="15" t="s">
        <v>79</v>
      </c>
      <c r="AY342" s="225" t="s">
        <v>132</v>
      </c>
    </row>
    <row r="343" spans="1:65" s="2" customFormat="1" ht="16.5" customHeight="1">
      <c r="A343" s="36"/>
      <c r="B343" s="37"/>
      <c r="C343" s="175" t="s">
        <v>379</v>
      </c>
      <c r="D343" s="175" t="s">
        <v>135</v>
      </c>
      <c r="E343" s="176" t="s">
        <v>380</v>
      </c>
      <c r="F343" s="177" t="s">
        <v>381</v>
      </c>
      <c r="G343" s="178" t="s">
        <v>138</v>
      </c>
      <c r="H343" s="179">
        <v>2</v>
      </c>
      <c r="I343" s="180"/>
      <c r="J343" s="181">
        <f>ROUND(I343*H343,2)</f>
        <v>0</v>
      </c>
      <c r="K343" s="177" t="s">
        <v>139</v>
      </c>
      <c r="L343" s="41"/>
      <c r="M343" s="182" t="s">
        <v>19</v>
      </c>
      <c r="N343" s="183" t="s">
        <v>43</v>
      </c>
      <c r="O343" s="66"/>
      <c r="P343" s="184">
        <f>O343*H343</f>
        <v>0</v>
      </c>
      <c r="Q343" s="184">
        <v>0</v>
      </c>
      <c r="R343" s="184">
        <f>Q343*H343</f>
        <v>0</v>
      </c>
      <c r="S343" s="184">
        <v>8.4999999999999995E-4</v>
      </c>
      <c r="T343" s="185">
        <f>S343*H343</f>
        <v>1.6999999999999999E-3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243</v>
      </c>
      <c r="AT343" s="186" t="s">
        <v>135</v>
      </c>
      <c r="AU343" s="186" t="s">
        <v>141</v>
      </c>
      <c r="AY343" s="19" t="s">
        <v>132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141</v>
      </c>
      <c r="BK343" s="187">
        <f>ROUND(I343*H343,2)</f>
        <v>0</v>
      </c>
      <c r="BL343" s="19" t="s">
        <v>243</v>
      </c>
      <c r="BM343" s="186" t="s">
        <v>382</v>
      </c>
    </row>
    <row r="344" spans="1:65" s="2" customFormat="1">
      <c r="A344" s="36"/>
      <c r="B344" s="37"/>
      <c r="C344" s="38"/>
      <c r="D344" s="188" t="s">
        <v>143</v>
      </c>
      <c r="E344" s="38"/>
      <c r="F344" s="189" t="s">
        <v>383</v>
      </c>
      <c r="G344" s="38"/>
      <c r="H344" s="38"/>
      <c r="I344" s="190"/>
      <c r="J344" s="38"/>
      <c r="K344" s="38"/>
      <c r="L344" s="41"/>
      <c r="M344" s="191"/>
      <c r="N344" s="192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143</v>
      </c>
      <c r="AU344" s="19" t="s">
        <v>141</v>
      </c>
    </row>
    <row r="345" spans="1:65" s="13" customFormat="1">
      <c r="B345" s="193"/>
      <c r="C345" s="194"/>
      <c r="D345" s="195" t="s">
        <v>145</v>
      </c>
      <c r="E345" s="196" t="s">
        <v>19</v>
      </c>
      <c r="F345" s="197" t="s">
        <v>276</v>
      </c>
      <c r="G345" s="194"/>
      <c r="H345" s="196" t="s">
        <v>19</v>
      </c>
      <c r="I345" s="198"/>
      <c r="J345" s="194"/>
      <c r="K345" s="194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145</v>
      </c>
      <c r="AU345" s="203" t="s">
        <v>141</v>
      </c>
      <c r="AV345" s="13" t="s">
        <v>79</v>
      </c>
      <c r="AW345" s="13" t="s">
        <v>33</v>
      </c>
      <c r="AX345" s="13" t="s">
        <v>71</v>
      </c>
      <c r="AY345" s="203" t="s">
        <v>132</v>
      </c>
    </row>
    <row r="346" spans="1:65" s="13" customFormat="1">
      <c r="B346" s="193"/>
      <c r="C346" s="194"/>
      <c r="D346" s="195" t="s">
        <v>145</v>
      </c>
      <c r="E346" s="196" t="s">
        <v>19</v>
      </c>
      <c r="F346" s="197" t="s">
        <v>185</v>
      </c>
      <c r="G346" s="194"/>
      <c r="H346" s="196" t="s">
        <v>19</v>
      </c>
      <c r="I346" s="198"/>
      <c r="J346" s="194"/>
      <c r="K346" s="194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145</v>
      </c>
      <c r="AU346" s="203" t="s">
        <v>141</v>
      </c>
      <c r="AV346" s="13" t="s">
        <v>79</v>
      </c>
      <c r="AW346" s="13" t="s">
        <v>33</v>
      </c>
      <c r="AX346" s="13" t="s">
        <v>71</v>
      </c>
      <c r="AY346" s="203" t="s">
        <v>132</v>
      </c>
    </row>
    <row r="347" spans="1:65" s="14" customFormat="1">
      <c r="B347" s="204"/>
      <c r="C347" s="205"/>
      <c r="D347" s="195" t="s">
        <v>145</v>
      </c>
      <c r="E347" s="206" t="s">
        <v>19</v>
      </c>
      <c r="F347" s="207" t="s">
        <v>378</v>
      </c>
      <c r="G347" s="205"/>
      <c r="H347" s="208">
        <v>2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145</v>
      </c>
      <c r="AU347" s="214" t="s">
        <v>141</v>
      </c>
      <c r="AV347" s="14" t="s">
        <v>141</v>
      </c>
      <c r="AW347" s="14" t="s">
        <v>33</v>
      </c>
      <c r="AX347" s="14" t="s">
        <v>71</v>
      </c>
      <c r="AY347" s="214" t="s">
        <v>132</v>
      </c>
    </row>
    <row r="348" spans="1:65" s="15" customFormat="1">
      <c r="B348" s="215"/>
      <c r="C348" s="216"/>
      <c r="D348" s="195" t="s">
        <v>145</v>
      </c>
      <c r="E348" s="217" t="s">
        <v>19</v>
      </c>
      <c r="F348" s="218" t="s">
        <v>147</v>
      </c>
      <c r="G348" s="216"/>
      <c r="H348" s="219">
        <v>2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145</v>
      </c>
      <c r="AU348" s="225" t="s">
        <v>141</v>
      </c>
      <c r="AV348" s="15" t="s">
        <v>140</v>
      </c>
      <c r="AW348" s="15" t="s">
        <v>33</v>
      </c>
      <c r="AX348" s="15" t="s">
        <v>79</v>
      </c>
      <c r="AY348" s="225" t="s">
        <v>132</v>
      </c>
    </row>
    <row r="349" spans="1:65" s="12" customFormat="1" ht="22.9" customHeight="1">
      <c r="B349" s="159"/>
      <c r="C349" s="160"/>
      <c r="D349" s="161" t="s">
        <v>70</v>
      </c>
      <c r="E349" s="173" t="s">
        <v>384</v>
      </c>
      <c r="F349" s="173" t="s">
        <v>385</v>
      </c>
      <c r="G349" s="160"/>
      <c r="H349" s="160"/>
      <c r="I349" s="163"/>
      <c r="J349" s="174">
        <f>BK349</f>
        <v>0</v>
      </c>
      <c r="K349" s="160"/>
      <c r="L349" s="165"/>
      <c r="M349" s="166"/>
      <c r="N349" s="167"/>
      <c r="O349" s="167"/>
      <c r="P349" s="168">
        <f>SUM(P350:P367)</f>
        <v>0</v>
      </c>
      <c r="Q349" s="167"/>
      <c r="R349" s="168">
        <f>SUM(R350:R367)</f>
        <v>5.0000000000000002E-5</v>
      </c>
      <c r="S349" s="167"/>
      <c r="T349" s="169">
        <f>SUM(T350:T367)</f>
        <v>0</v>
      </c>
      <c r="AR349" s="170" t="s">
        <v>141</v>
      </c>
      <c r="AT349" s="171" t="s">
        <v>70</v>
      </c>
      <c r="AU349" s="171" t="s">
        <v>79</v>
      </c>
      <c r="AY349" s="170" t="s">
        <v>132</v>
      </c>
      <c r="BK349" s="172">
        <f>SUM(BK350:BK367)</f>
        <v>0</v>
      </c>
    </row>
    <row r="350" spans="1:65" s="2" customFormat="1" ht="24.2" customHeight="1">
      <c r="A350" s="36"/>
      <c r="B350" s="37"/>
      <c r="C350" s="175" t="s">
        <v>386</v>
      </c>
      <c r="D350" s="175" t="s">
        <v>135</v>
      </c>
      <c r="E350" s="176" t="s">
        <v>387</v>
      </c>
      <c r="F350" s="177" t="s">
        <v>388</v>
      </c>
      <c r="G350" s="178" t="s">
        <v>138</v>
      </c>
      <c r="H350" s="179">
        <v>1</v>
      </c>
      <c r="I350" s="180"/>
      <c r="J350" s="181">
        <f>ROUND(I350*H350,2)</f>
        <v>0</v>
      </c>
      <c r="K350" s="177" t="s">
        <v>139</v>
      </c>
      <c r="L350" s="41"/>
      <c r="M350" s="182" t="s">
        <v>19</v>
      </c>
      <c r="N350" s="183" t="s">
        <v>43</v>
      </c>
      <c r="O350" s="66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243</v>
      </c>
      <c r="AT350" s="186" t="s">
        <v>135</v>
      </c>
      <c r="AU350" s="186" t="s">
        <v>141</v>
      </c>
      <c r="AY350" s="19" t="s">
        <v>132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9" t="s">
        <v>141</v>
      </c>
      <c r="BK350" s="187">
        <f>ROUND(I350*H350,2)</f>
        <v>0</v>
      </c>
      <c r="BL350" s="19" t="s">
        <v>243</v>
      </c>
      <c r="BM350" s="186" t="s">
        <v>389</v>
      </c>
    </row>
    <row r="351" spans="1:65" s="2" customFormat="1">
      <c r="A351" s="36"/>
      <c r="B351" s="37"/>
      <c r="C351" s="38"/>
      <c r="D351" s="188" t="s">
        <v>143</v>
      </c>
      <c r="E351" s="38"/>
      <c r="F351" s="189" t="s">
        <v>390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143</v>
      </c>
      <c r="AU351" s="19" t="s">
        <v>141</v>
      </c>
    </row>
    <row r="352" spans="1:65" s="13" customFormat="1">
      <c r="B352" s="193"/>
      <c r="C352" s="194"/>
      <c r="D352" s="195" t="s">
        <v>145</v>
      </c>
      <c r="E352" s="196" t="s">
        <v>19</v>
      </c>
      <c r="F352" s="197" t="s">
        <v>146</v>
      </c>
      <c r="G352" s="194"/>
      <c r="H352" s="196" t="s">
        <v>19</v>
      </c>
      <c r="I352" s="198"/>
      <c r="J352" s="194"/>
      <c r="K352" s="194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145</v>
      </c>
      <c r="AU352" s="203" t="s">
        <v>141</v>
      </c>
      <c r="AV352" s="13" t="s">
        <v>79</v>
      </c>
      <c r="AW352" s="13" t="s">
        <v>33</v>
      </c>
      <c r="AX352" s="13" t="s">
        <v>71</v>
      </c>
      <c r="AY352" s="203" t="s">
        <v>132</v>
      </c>
    </row>
    <row r="353" spans="1:65" s="14" customFormat="1">
      <c r="B353" s="204"/>
      <c r="C353" s="205"/>
      <c r="D353" s="195" t="s">
        <v>145</v>
      </c>
      <c r="E353" s="206" t="s">
        <v>19</v>
      </c>
      <c r="F353" s="207" t="s">
        <v>79</v>
      </c>
      <c r="G353" s="205"/>
      <c r="H353" s="208">
        <v>1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145</v>
      </c>
      <c r="AU353" s="214" t="s">
        <v>141</v>
      </c>
      <c r="AV353" s="14" t="s">
        <v>141</v>
      </c>
      <c r="AW353" s="14" t="s">
        <v>33</v>
      </c>
      <c r="AX353" s="14" t="s">
        <v>71</v>
      </c>
      <c r="AY353" s="214" t="s">
        <v>132</v>
      </c>
    </row>
    <row r="354" spans="1:65" s="15" customFormat="1">
      <c r="B354" s="215"/>
      <c r="C354" s="216"/>
      <c r="D354" s="195" t="s">
        <v>145</v>
      </c>
      <c r="E354" s="217" t="s">
        <v>19</v>
      </c>
      <c r="F354" s="218" t="s">
        <v>147</v>
      </c>
      <c r="G354" s="216"/>
      <c r="H354" s="219">
        <v>1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145</v>
      </c>
      <c r="AU354" s="225" t="s">
        <v>141</v>
      </c>
      <c r="AV354" s="15" t="s">
        <v>140</v>
      </c>
      <c r="AW354" s="15" t="s">
        <v>33</v>
      </c>
      <c r="AX354" s="15" t="s">
        <v>79</v>
      </c>
      <c r="AY354" s="225" t="s">
        <v>132</v>
      </c>
    </row>
    <row r="355" spans="1:65" s="2" customFormat="1" ht="16.5" customHeight="1">
      <c r="A355" s="36"/>
      <c r="B355" s="37"/>
      <c r="C355" s="175" t="s">
        <v>391</v>
      </c>
      <c r="D355" s="175" t="s">
        <v>135</v>
      </c>
      <c r="E355" s="176" t="s">
        <v>392</v>
      </c>
      <c r="F355" s="177" t="s">
        <v>393</v>
      </c>
      <c r="G355" s="178" t="s">
        <v>138</v>
      </c>
      <c r="H355" s="179">
        <v>1</v>
      </c>
      <c r="I355" s="180"/>
      <c r="J355" s="181">
        <f>ROUND(I355*H355,2)</f>
        <v>0</v>
      </c>
      <c r="K355" s="177" t="s">
        <v>139</v>
      </c>
      <c r="L355" s="41"/>
      <c r="M355" s="182" t="s">
        <v>19</v>
      </c>
      <c r="N355" s="183" t="s">
        <v>43</v>
      </c>
      <c r="O355" s="66"/>
      <c r="P355" s="184">
        <f>O355*H355</f>
        <v>0</v>
      </c>
      <c r="Q355" s="184">
        <v>5.0000000000000002E-5</v>
      </c>
      <c r="R355" s="184">
        <f>Q355*H355</f>
        <v>5.0000000000000002E-5</v>
      </c>
      <c r="S355" s="184">
        <v>0</v>
      </c>
      <c r="T355" s="185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6" t="s">
        <v>243</v>
      </c>
      <c r="AT355" s="186" t="s">
        <v>135</v>
      </c>
      <c r="AU355" s="186" t="s">
        <v>141</v>
      </c>
      <c r="AY355" s="19" t="s">
        <v>132</v>
      </c>
      <c r="BE355" s="187">
        <f>IF(N355="základní",J355,0)</f>
        <v>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9" t="s">
        <v>141</v>
      </c>
      <c r="BK355" s="187">
        <f>ROUND(I355*H355,2)</f>
        <v>0</v>
      </c>
      <c r="BL355" s="19" t="s">
        <v>243</v>
      </c>
      <c r="BM355" s="186" t="s">
        <v>394</v>
      </c>
    </row>
    <row r="356" spans="1:65" s="2" customFormat="1">
      <c r="A356" s="36"/>
      <c r="B356" s="37"/>
      <c r="C356" s="38"/>
      <c r="D356" s="188" t="s">
        <v>143</v>
      </c>
      <c r="E356" s="38"/>
      <c r="F356" s="189" t="s">
        <v>395</v>
      </c>
      <c r="G356" s="38"/>
      <c r="H356" s="38"/>
      <c r="I356" s="190"/>
      <c r="J356" s="38"/>
      <c r="K356" s="38"/>
      <c r="L356" s="41"/>
      <c r="M356" s="191"/>
      <c r="N356" s="192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143</v>
      </c>
      <c r="AU356" s="19" t="s">
        <v>141</v>
      </c>
    </row>
    <row r="357" spans="1:65" s="13" customFormat="1">
      <c r="B357" s="193"/>
      <c r="C357" s="194"/>
      <c r="D357" s="195" t="s">
        <v>145</v>
      </c>
      <c r="E357" s="196" t="s">
        <v>19</v>
      </c>
      <c r="F357" s="197" t="s">
        <v>146</v>
      </c>
      <c r="G357" s="194"/>
      <c r="H357" s="196" t="s">
        <v>19</v>
      </c>
      <c r="I357" s="198"/>
      <c r="J357" s="194"/>
      <c r="K357" s="194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145</v>
      </c>
      <c r="AU357" s="203" t="s">
        <v>141</v>
      </c>
      <c r="AV357" s="13" t="s">
        <v>79</v>
      </c>
      <c r="AW357" s="13" t="s">
        <v>33</v>
      </c>
      <c r="AX357" s="13" t="s">
        <v>71</v>
      </c>
      <c r="AY357" s="203" t="s">
        <v>132</v>
      </c>
    </row>
    <row r="358" spans="1:65" s="14" customFormat="1">
      <c r="B358" s="204"/>
      <c r="C358" s="205"/>
      <c r="D358" s="195" t="s">
        <v>145</v>
      </c>
      <c r="E358" s="206" t="s">
        <v>19</v>
      </c>
      <c r="F358" s="207" t="s">
        <v>79</v>
      </c>
      <c r="G358" s="205"/>
      <c r="H358" s="208">
        <v>1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145</v>
      </c>
      <c r="AU358" s="214" t="s">
        <v>141</v>
      </c>
      <c r="AV358" s="14" t="s">
        <v>141</v>
      </c>
      <c r="AW358" s="14" t="s">
        <v>33</v>
      </c>
      <c r="AX358" s="14" t="s">
        <v>71</v>
      </c>
      <c r="AY358" s="214" t="s">
        <v>132</v>
      </c>
    </row>
    <row r="359" spans="1:65" s="15" customFormat="1">
      <c r="B359" s="215"/>
      <c r="C359" s="216"/>
      <c r="D359" s="195" t="s">
        <v>145</v>
      </c>
      <c r="E359" s="217" t="s">
        <v>19</v>
      </c>
      <c r="F359" s="218" t="s">
        <v>147</v>
      </c>
      <c r="G359" s="216"/>
      <c r="H359" s="219">
        <v>1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145</v>
      </c>
      <c r="AU359" s="225" t="s">
        <v>141</v>
      </c>
      <c r="AV359" s="15" t="s">
        <v>140</v>
      </c>
      <c r="AW359" s="15" t="s">
        <v>33</v>
      </c>
      <c r="AX359" s="15" t="s">
        <v>79</v>
      </c>
      <c r="AY359" s="225" t="s">
        <v>132</v>
      </c>
    </row>
    <row r="360" spans="1:65" s="2" customFormat="1" ht="24.2" customHeight="1">
      <c r="A360" s="36"/>
      <c r="B360" s="37"/>
      <c r="C360" s="175" t="s">
        <v>396</v>
      </c>
      <c r="D360" s="175" t="s">
        <v>135</v>
      </c>
      <c r="E360" s="176" t="s">
        <v>397</v>
      </c>
      <c r="F360" s="177" t="s">
        <v>398</v>
      </c>
      <c r="G360" s="178" t="s">
        <v>157</v>
      </c>
      <c r="H360" s="179">
        <v>10</v>
      </c>
      <c r="I360" s="180"/>
      <c r="J360" s="181">
        <f>ROUND(I360*H360,2)</f>
        <v>0</v>
      </c>
      <c r="K360" s="177" t="s">
        <v>139</v>
      </c>
      <c r="L360" s="41"/>
      <c r="M360" s="182" t="s">
        <v>19</v>
      </c>
      <c r="N360" s="183" t="s">
        <v>43</v>
      </c>
      <c r="O360" s="66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243</v>
      </c>
      <c r="AT360" s="186" t="s">
        <v>135</v>
      </c>
      <c r="AU360" s="186" t="s">
        <v>141</v>
      </c>
      <c r="AY360" s="19" t="s">
        <v>132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141</v>
      </c>
      <c r="BK360" s="187">
        <f>ROUND(I360*H360,2)</f>
        <v>0</v>
      </c>
      <c r="BL360" s="19" t="s">
        <v>243</v>
      </c>
      <c r="BM360" s="186" t="s">
        <v>399</v>
      </c>
    </row>
    <row r="361" spans="1:65" s="2" customFormat="1">
      <c r="A361" s="36"/>
      <c r="B361" s="37"/>
      <c r="C361" s="38"/>
      <c r="D361" s="188" t="s">
        <v>143</v>
      </c>
      <c r="E361" s="38"/>
      <c r="F361" s="189" t="s">
        <v>400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143</v>
      </c>
      <c r="AU361" s="19" t="s">
        <v>141</v>
      </c>
    </row>
    <row r="362" spans="1:65" s="14" customFormat="1">
      <c r="B362" s="204"/>
      <c r="C362" s="205"/>
      <c r="D362" s="195" t="s">
        <v>145</v>
      </c>
      <c r="E362" s="206" t="s">
        <v>19</v>
      </c>
      <c r="F362" s="207" t="s">
        <v>204</v>
      </c>
      <c r="G362" s="205"/>
      <c r="H362" s="208">
        <v>10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145</v>
      </c>
      <c r="AU362" s="214" t="s">
        <v>141</v>
      </c>
      <c r="AV362" s="14" t="s">
        <v>141</v>
      </c>
      <c r="AW362" s="14" t="s">
        <v>33</v>
      </c>
      <c r="AX362" s="14" t="s">
        <v>71</v>
      </c>
      <c r="AY362" s="214" t="s">
        <v>132</v>
      </c>
    </row>
    <row r="363" spans="1:65" s="15" customFormat="1">
      <c r="B363" s="215"/>
      <c r="C363" s="216"/>
      <c r="D363" s="195" t="s">
        <v>145</v>
      </c>
      <c r="E363" s="217" t="s">
        <v>19</v>
      </c>
      <c r="F363" s="218" t="s">
        <v>147</v>
      </c>
      <c r="G363" s="216"/>
      <c r="H363" s="219">
        <v>10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145</v>
      </c>
      <c r="AU363" s="225" t="s">
        <v>141</v>
      </c>
      <c r="AV363" s="15" t="s">
        <v>140</v>
      </c>
      <c r="AW363" s="15" t="s">
        <v>33</v>
      </c>
      <c r="AX363" s="15" t="s">
        <v>79</v>
      </c>
      <c r="AY363" s="225" t="s">
        <v>132</v>
      </c>
    </row>
    <row r="364" spans="1:65" s="2" customFormat="1" ht="16.5" customHeight="1">
      <c r="A364" s="36"/>
      <c r="B364" s="37"/>
      <c r="C364" s="175" t="s">
        <v>401</v>
      </c>
      <c r="D364" s="175" t="s">
        <v>135</v>
      </c>
      <c r="E364" s="176" t="s">
        <v>402</v>
      </c>
      <c r="F364" s="177" t="s">
        <v>403</v>
      </c>
      <c r="G364" s="178" t="s">
        <v>157</v>
      </c>
      <c r="H364" s="179">
        <v>10</v>
      </c>
      <c r="I364" s="180"/>
      <c r="J364" s="181">
        <f>ROUND(I364*H364,2)</f>
        <v>0</v>
      </c>
      <c r="K364" s="177" t="s">
        <v>139</v>
      </c>
      <c r="L364" s="41"/>
      <c r="M364" s="182" t="s">
        <v>19</v>
      </c>
      <c r="N364" s="183" t="s">
        <v>43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243</v>
      </c>
      <c r="AT364" s="186" t="s">
        <v>135</v>
      </c>
      <c r="AU364" s="186" t="s">
        <v>141</v>
      </c>
      <c r="AY364" s="19" t="s">
        <v>132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141</v>
      </c>
      <c r="BK364" s="187">
        <f>ROUND(I364*H364,2)</f>
        <v>0</v>
      </c>
      <c r="BL364" s="19" t="s">
        <v>243</v>
      </c>
      <c r="BM364" s="186" t="s">
        <v>404</v>
      </c>
    </row>
    <row r="365" spans="1:65" s="2" customFormat="1">
      <c r="A365" s="36"/>
      <c r="B365" s="37"/>
      <c r="C365" s="38"/>
      <c r="D365" s="188" t="s">
        <v>143</v>
      </c>
      <c r="E365" s="38"/>
      <c r="F365" s="189" t="s">
        <v>405</v>
      </c>
      <c r="G365" s="38"/>
      <c r="H365" s="38"/>
      <c r="I365" s="190"/>
      <c r="J365" s="38"/>
      <c r="K365" s="38"/>
      <c r="L365" s="41"/>
      <c r="M365" s="191"/>
      <c r="N365" s="192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143</v>
      </c>
      <c r="AU365" s="19" t="s">
        <v>141</v>
      </c>
    </row>
    <row r="366" spans="1:65" s="14" customFormat="1">
      <c r="B366" s="204"/>
      <c r="C366" s="205"/>
      <c r="D366" s="195" t="s">
        <v>145</v>
      </c>
      <c r="E366" s="206" t="s">
        <v>19</v>
      </c>
      <c r="F366" s="207" t="s">
        <v>204</v>
      </c>
      <c r="G366" s="205"/>
      <c r="H366" s="208">
        <v>10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145</v>
      </c>
      <c r="AU366" s="214" t="s">
        <v>141</v>
      </c>
      <c r="AV366" s="14" t="s">
        <v>141</v>
      </c>
      <c r="AW366" s="14" t="s">
        <v>33</v>
      </c>
      <c r="AX366" s="14" t="s">
        <v>71</v>
      </c>
      <c r="AY366" s="214" t="s">
        <v>132</v>
      </c>
    </row>
    <row r="367" spans="1:65" s="15" customFormat="1">
      <c r="B367" s="215"/>
      <c r="C367" s="216"/>
      <c r="D367" s="195" t="s">
        <v>145</v>
      </c>
      <c r="E367" s="217" t="s">
        <v>19</v>
      </c>
      <c r="F367" s="218" t="s">
        <v>147</v>
      </c>
      <c r="G367" s="216"/>
      <c r="H367" s="219">
        <v>10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145</v>
      </c>
      <c r="AU367" s="225" t="s">
        <v>141</v>
      </c>
      <c r="AV367" s="15" t="s">
        <v>140</v>
      </c>
      <c r="AW367" s="15" t="s">
        <v>33</v>
      </c>
      <c r="AX367" s="15" t="s">
        <v>79</v>
      </c>
      <c r="AY367" s="225" t="s">
        <v>132</v>
      </c>
    </row>
    <row r="368" spans="1:65" s="12" customFormat="1" ht="22.9" customHeight="1">
      <c r="B368" s="159"/>
      <c r="C368" s="160"/>
      <c r="D368" s="161" t="s">
        <v>70</v>
      </c>
      <c r="E368" s="173" t="s">
        <v>406</v>
      </c>
      <c r="F368" s="173" t="s">
        <v>407</v>
      </c>
      <c r="G368" s="160"/>
      <c r="H368" s="160"/>
      <c r="I368" s="163"/>
      <c r="J368" s="174">
        <f>BK368</f>
        <v>0</v>
      </c>
      <c r="K368" s="160"/>
      <c r="L368" s="165"/>
      <c r="M368" s="166"/>
      <c r="N368" s="167"/>
      <c r="O368" s="167"/>
      <c r="P368" s="168">
        <f>SUM(P369:P378)</f>
        <v>0</v>
      </c>
      <c r="Q368" s="167"/>
      <c r="R368" s="168">
        <f>SUM(R369:R378)</f>
        <v>2.7000000000000001E-3</v>
      </c>
      <c r="S368" s="167"/>
      <c r="T368" s="169">
        <f>SUM(T369:T378)</f>
        <v>0</v>
      </c>
      <c r="AR368" s="170" t="s">
        <v>141</v>
      </c>
      <c r="AT368" s="171" t="s">
        <v>70</v>
      </c>
      <c r="AU368" s="171" t="s">
        <v>79</v>
      </c>
      <c r="AY368" s="170" t="s">
        <v>132</v>
      </c>
      <c r="BK368" s="172">
        <f>SUM(BK369:BK378)</f>
        <v>0</v>
      </c>
    </row>
    <row r="369" spans="1:65" s="2" customFormat="1" ht="24.2" customHeight="1">
      <c r="A369" s="36"/>
      <c r="B369" s="37"/>
      <c r="C369" s="175" t="s">
        <v>408</v>
      </c>
      <c r="D369" s="175" t="s">
        <v>135</v>
      </c>
      <c r="E369" s="176" t="s">
        <v>409</v>
      </c>
      <c r="F369" s="177" t="s">
        <v>410</v>
      </c>
      <c r="G369" s="178" t="s">
        <v>171</v>
      </c>
      <c r="H369" s="179">
        <v>1.5</v>
      </c>
      <c r="I369" s="180"/>
      <c r="J369" s="181">
        <f>ROUND(I369*H369,2)</f>
        <v>0</v>
      </c>
      <c r="K369" s="177" t="s">
        <v>139</v>
      </c>
      <c r="L369" s="41"/>
      <c r="M369" s="182" t="s">
        <v>19</v>
      </c>
      <c r="N369" s="183" t="s">
        <v>43</v>
      </c>
      <c r="O369" s="66"/>
      <c r="P369" s="184">
        <f>O369*H369</f>
        <v>0</v>
      </c>
      <c r="Q369" s="184">
        <v>0</v>
      </c>
      <c r="R369" s="184">
        <f>Q369*H369</f>
        <v>0</v>
      </c>
      <c r="S369" s="184">
        <v>0</v>
      </c>
      <c r="T369" s="18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243</v>
      </c>
      <c r="AT369" s="186" t="s">
        <v>135</v>
      </c>
      <c r="AU369" s="186" t="s">
        <v>141</v>
      </c>
      <c r="AY369" s="19" t="s">
        <v>132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141</v>
      </c>
      <c r="BK369" s="187">
        <f>ROUND(I369*H369,2)</f>
        <v>0</v>
      </c>
      <c r="BL369" s="19" t="s">
        <v>243</v>
      </c>
      <c r="BM369" s="186" t="s">
        <v>411</v>
      </c>
    </row>
    <row r="370" spans="1:65" s="2" customFormat="1">
      <c r="A370" s="36"/>
      <c r="B370" s="37"/>
      <c r="C370" s="38"/>
      <c r="D370" s="188" t="s">
        <v>143</v>
      </c>
      <c r="E370" s="38"/>
      <c r="F370" s="189" t="s">
        <v>412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143</v>
      </c>
      <c r="AU370" s="19" t="s">
        <v>141</v>
      </c>
    </row>
    <row r="371" spans="1:65" s="14" customFormat="1">
      <c r="B371" s="204"/>
      <c r="C371" s="205"/>
      <c r="D371" s="195" t="s">
        <v>145</v>
      </c>
      <c r="E371" s="206" t="s">
        <v>19</v>
      </c>
      <c r="F371" s="207" t="s">
        <v>413</v>
      </c>
      <c r="G371" s="205"/>
      <c r="H371" s="208">
        <v>1.5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145</v>
      </c>
      <c r="AU371" s="214" t="s">
        <v>141</v>
      </c>
      <c r="AV371" s="14" t="s">
        <v>141</v>
      </c>
      <c r="AW371" s="14" t="s">
        <v>33</v>
      </c>
      <c r="AX371" s="14" t="s">
        <v>71</v>
      </c>
      <c r="AY371" s="214" t="s">
        <v>132</v>
      </c>
    </row>
    <row r="372" spans="1:65" s="15" customFormat="1">
      <c r="B372" s="215"/>
      <c r="C372" s="216"/>
      <c r="D372" s="195" t="s">
        <v>145</v>
      </c>
      <c r="E372" s="217" t="s">
        <v>19</v>
      </c>
      <c r="F372" s="218" t="s">
        <v>147</v>
      </c>
      <c r="G372" s="216"/>
      <c r="H372" s="219">
        <v>1.5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145</v>
      </c>
      <c r="AU372" s="225" t="s">
        <v>141</v>
      </c>
      <c r="AV372" s="15" t="s">
        <v>140</v>
      </c>
      <c r="AW372" s="15" t="s">
        <v>33</v>
      </c>
      <c r="AX372" s="15" t="s">
        <v>79</v>
      </c>
      <c r="AY372" s="225" t="s">
        <v>132</v>
      </c>
    </row>
    <row r="373" spans="1:65" s="2" customFormat="1" ht="16.5" customHeight="1">
      <c r="A373" s="36"/>
      <c r="B373" s="37"/>
      <c r="C373" s="226" t="s">
        <v>414</v>
      </c>
      <c r="D373" s="226" t="s">
        <v>230</v>
      </c>
      <c r="E373" s="227" t="s">
        <v>415</v>
      </c>
      <c r="F373" s="228" t="s">
        <v>416</v>
      </c>
      <c r="G373" s="229" t="s">
        <v>171</v>
      </c>
      <c r="H373" s="230">
        <v>1.8</v>
      </c>
      <c r="I373" s="231"/>
      <c r="J373" s="232">
        <f>ROUND(I373*H373,2)</f>
        <v>0</v>
      </c>
      <c r="K373" s="228" t="s">
        <v>139</v>
      </c>
      <c r="L373" s="233"/>
      <c r="M373" s="234" t="s">
        <v>19</v>
      </c>
      <c r="N373" s="235" t="s">
        <v>43</v>
      </c>
      <c r="O373" s="66"/>
      <c r="P373" s="184">
        <f>O373*H373</f>
        <v>0</v>
      </c>
      <c r="Q373" s="184">
        <v>1.5E-3</v>
      </c>
      <c r="R373" s="184">
        <f>Q373*H373</f>
        <v>2.7000000000000001E-3</v>
      </c>
      <c r="S373" s="184">
        <v>0</v>
      </c>
      <c r="T373" s="185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6" t="s">
        <v>346</v>
      </c>
      <c r="AT373" s="186" t="s">
        <v>230</v>
      </c>
      <c r="AU373" s="186" t="s">
        <v>141</v>
      </c>
      <c r="AY373" s="19" t="s">
        <v>132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9" t="s">
        <v>141</v>
      </c>
      <c r="BK373" s="187">
        <f>ROUND(I373*H373,2)</f>
        <v>0</v>
      </c>
      <c r="BL373" s="19" t="s">
        <v>243</v>
      </c>
      <c r="BM373" s="186" t="s">
        <v>417</v>
      </c>
    </row>
    <row r="374" spans="1:65" s="14" customFormat="1">
      <c r="B374" s="204"/>
      <c r="C374" s="205"/>
      <c r="D374" s="195" t="s">
        <v>145</v>
      </c>
      <c r="E374" s="206" t="s">
        <v>19</v>
      </c>
      <c r="F374" s="207" t="s">
        <v>413</v>
      </c>
      <c r="G374" s="205"/>
      <c r="H374" s="208">
        <v>1.5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145</v>
      </c>
      <c r="AU374" s="214" t="s">
        <v>141</v>
      </c>
      <c r="AV374" s="14" t="s">
        <v>141</v>
      </c>
      <c r="AW374" s="14" t="s">
        <v>33</v>
      </c>
      <c r="AX374" s="14" t="s">
        <v>71</v>
      </c>
      <c r="AY374" s="214" t="s">
        <v>132</v>
      </c>
    </row>
    <row r="375" spans="1:65" s="15" customFormat="1">
      <c r="B375" s="215"/>
      <c r="C375" s="216"/>
      <c r="D375" s="195" t="s">
        <v>145</v>
      </c>
      <c r="E375" s="217" t="s">
        <v>19</v>
      </c>
      <c r="F375" s="218" t="s">
        <v>147</v>
      </c>
      <c r="G375" s="216"/>
      <c r="H375" s="219">
        <v>1.5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145</v>
      </c>
      <c r="AU375" s="225" t="s">
        <v>141</v>
      </c>
      <c r="AV375" s="15" t="s">
        <v>140</v>
      </c>
      <c r="AW375" s="15" t="s">
        <v>33</v>
      </c>
      <c r="AX375" s="15" t="s">
        <v>79</v>
      </c>
      <c r="AY375" s="225" t="s">
        <v>132</v>
      </c>
    </row>
    <row r="376" spans="1:65" s="14" customFormat="1">
      <c r="B376" s="204"/>
      <c r="C376" s="205"/>
      <c r="D376" s="195" t="s">
        <v>145</v>
      </c>
      <c r="E376" s="205"/>
      <c r="F376" s="207" t="s">
        <v>418</v>
      </c>
      <c r="G376" s="205"/>
      <c r="H376" s="208">
        <v>1.8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145</v>
      </c>
      <c r="AU376" s="214" t="s">
        <v>141</v>
      </c>
      <c r="AV376" s="14" t="s">
        <v>141</v>
      </c>
      <c r="AW376" s="14" t="s">
        <v>4</v>
      </c>
      <c r="AX376" s="14" t="s">
        <v>79</v>
      </c>
      <c r="AY376" s="214" t="s">
        <v>132</v>
      </c>
    </row>
    <row r="377" spans="1:65" s="2" customFormat="1" ht="24.2" customHeight="1">
      <c r="A377" s="36"/>
      <c r="B377" s="37"/>
      <c r="C377" s="175" t="s">
        <v>419</v>
      </c>
      <c r="D377" s="175" t="s">
        <v>135</v>
      </c>
      <c r="E377" s="176" t="s">
        <v>420</v>
      </c>
      <c r="F377" s="177" t="s">
        <v>421</v>
      </c>
      <c r="G377" s="178" t="s">
        <v>150</v>
      </c>
      <c r="H377" s="179">
        <v>3.0000000000000001E-3</v>
      </c>
      <c r="I377" s="180"/>
      <c r="J377" s="181">
        <f>ROUND(I377*H377,2)</f>
        <v>0</v>
      </c>
      <c r="K377" s="177" t="s">
        <v>139</v>
      </c>
      <c r="L377" s="41"/>
      <c r="M377" s="182" t="s">
        <v>19</v>
      </c>
      <c r="N377" s="183" t="s">
        <v>43</v>
      </c>
      <c r="O377" s="66"/>
      <c r="P377" s="184">
        <f>O377*H377</f>
        <v>0</v>
      </c>
      <c r="Q377" s="184">
        <v>0</v>
      </c>
      <c r="R377" s="184">
        <f>Q377*H377</f>
        <v>0</v>
      </c>
      <c r="S377" s="184">
        <v>0</v>
      </c>
      <c r="T377" s="185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6" t="s">
        <v>243</v>
      </c>
      <c r="AT377" s="186" t="s">
        <v>135</v>
      </c>
      <c r="AU377" s="186" t="s">
        <v>141</v>
      </c>
      <c r="AY377" s="19" t="s">
        <v>132</v>
      </c>
      <c r="BE377" s="187">
        <f>IF(N377="základní",J377,0)</f>
        <v>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19" t="s">
        <v>141</v>
      </c>
      <c r="BK377" s="187">
        <f>ROUND(I377*H377,2)</f>
        <v>0</v>
      </c>
      <c r="BL377" s="19" t="s">
        <v>243</v>
      </c>
      <c r="BM377" s="186" t="s">
        <v>422</v>
      </c>
    </row>
    <row r="378" spans="1:65" s="2" customFormat="1">
      <c r="A378" s="36"/>
      <c r="B378" s="37"/>
      <c r="C378" s="38"/>
      <c r="D378" s="188" t="s">
        <v>143</v>
      </c>
      <c r="E378" s="38"/>
      <c r="F378" s="189" t="s">
        <v>423</v>
      </c>
      <c r="G378" s="38"/>
      <c r="H378" s="38"/>
      <c r="I378" s="190"/>
      <c r="J378" s="38"/>
      <c r="K378" s="38"/>
      <c r="L378" s="41"/>
      <c r="M378" s="191"/>
      <c r="N378" s="192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143</v>
      </c>
      <c r="AU378" s="19" t="s">
        <v>141</v>
      </c>
    </row>
    <row r="379" spans="1:65" s="12" customFormat="1" ht="22.9" customHeight="1">
      <c r="B379" s="159"/>
      <c r="C379" s="160"/>
      <c r="D379" s="161" t="s">
        <v>70</v>
      </c>
      <c r="E379" s="173" t="s">
        <v>424</v>
      </c>
      <c r="F379" s="173" t="s">
        <v>425</v>
      </c>
      <c r="G379" s="160"/>
      <c r="H379" s="160"/>
      <c r="I379" s="163"/>
      <c r="J379" s="174">
        <f>BK379</f>
        <v>0</v>
      </c>
      <c r="K379" s="160"/>
      <c r="L379" s="165"/>
      <c r="M379" s="166"/>
      <c r="N379" s="167"/>
      <c r="O379" s="167"/>
      <c r="P379" s="168">
        <f>SUM(P380:P411)</f>
        <v>0</v>
      </c>
      <c r="Q379" s="167"/>
      <c r="R379" s="168">
        <f>SUM(R380:R411)</f>
        <v>0.66229830000000012</v>
      </c>
      <c r="S379" s="167"/>
      <c r="T379" s="169">
        <f>SUM(T380:T411)</f>
        <v>0.46251179999999997</v>
      </c>
      <c r="AR379" s="170" t="s">
        <v>141</v>
      </c>
      <c r="AT379" s="171" t="s">
        <v>70</v>
      </c>
      <c r="AU379" s="171" t="s">
        <v>79</v>
      </c>
      <c r="AY379" s="170" t="s">
        <v>132</v>
      </c>
      <c r="BK379" s="172">
        <f>SUM(BK380:BK411)</f>
        <v>0</v>
      </c>
    </row>
    <row r="380" spans="1:65" s="2" customFormat="1" ht="24.2" customHeight="1">
      <c r="A380" s="36"/>
      <c r="B380" s="37"/>
      <c r="C380" s="175" t="s">
        <v>426</v>
      </c>
      <c r="D380" s="175" t="s">
        <v>135</v>
      </c>
      <c r="E380" s="176" t="s">
        <v>427</v>
      </c>
      <c r="F380" s="177" t="s">
        <v>428</v>
      </c>
      <c r="G380" s="178" t="s">
        <v>157</v>
      </c>
      <c r="H380" s="179">
        <v>29.01</v>
      </c>
      <c r="I380" s="180"/>
      <c r="J380" s="181">
        <f>ROUND(I380*H380,2)</f>
        <v>0</v>
      </c>
      <c r="K380" s="177" t="s">
        <v>139</v>
      </c>
      <c r="L380" s="41"/>
      <c r="M380" s="182" t="s">
        <v>19</v>
      </c>
      <c r="N380" s="183" t="s">
        <v>43</v>
      </c>
      <c r="O380" s="66"/>
      <c r="P380" s="184">
        <f>O380*H380</f>
        <v>0</v>
      </c>
      <c r="Q380" s="184">
        <v>2.265E-2</v>
      </c>
      <c r="R380" s="184">
        <f>Q380*H380</f>
        <v>0.65707650000000006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243</v>
      </c>
      <c r="AT380" s="186" t="s">
        <v>135</v>
      </c>
      <c r="AU380" s="186" t="s">
        <v>141</v>
      </c>
      <c r="AY380" s="19" t="s">
        <v>132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141</v>
      </c>
      <c r="BK380" s="187">
        <f>ROUND(I380*H380,2)</f>
        <v>0</v>
      </c>
      <c r="BL380" s="19" t="s">
        <v>243</v>
      </c>
      <c r="BM380" s="186" t="s">
        <v>429</v>
      </c>
    </row>
    <row r="381" spans="1:65" s="2" customFormat="1">
      <c r="A381" s="36"/>
      <c r="B381" s="37"/>
      <c r="C381" s="38"/>
      <c r="D381" s="188" t="s">
        <v>143</v>
      </c>
      <c r="E381" s="38"/>
      <c r="F381" s="189" t="s">
        <v>430</v>
      </c>
      <c r="G381" s="38"/>
      <c r="H381" s="38"/>
      <c r="I381" s="190"/>
      <c r="J381" s="38"/>
      <c r="K381" s="38"/>
      <c r="L381" s="41"/>
      <c r="M381" s="191"/>
      <c r="N381" s="192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143</v>
      </c>
      <c r="AU381" s="19" t="s">
        <v>141</v>
      </c>
    </row>
    <row r="382" spans="1:65" s="13" customFormat="1">
      <c r="B382" s="193"/>
      <c r="C382" s="194"/>
      <c r="D382" s="195" t="s">
        <v>145</v>
      </c>
      <c r="E382" s="196" t="s">
        <v>19</v>
      </c>
      <c r="F382" s="197" t="s">
        <v>146</v>
      </c>
      <c r="G382" s="194"/>
      <c r="H382" s="196" t="s">
        <v>19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145</v>
      </c>
      <c r="AU382" s="203" t="s">
        <v>141</v>
      </c>
      <c r="AV382" s="13" t="s">
        <v>79</v>
      </c>
      <c r="AW382" s="13" t="s">
        <v>33</v>
      </c>
      <c r="AX382" s="13" t="s">
        <v>71</v>
      </c>
      <c r="AY382" s="203" t="s">
        <v>132</v>
      </c>
    </row>
    <row r="383" spans="1:65" s="13" customFormat="1">
      <c r="B383" s="193"/>
      <c r="C383" s="194"/>
      <c r="D383" s="195" t="s">
        <v>145</v>
      </c>
      <c r="E383" s="196" t="s">
        <v>19</v>
      </c>
      <c r="F383" s="197" t="s">
        <v>181</v>
      </c>
      <c r="G383" s="194"/>
      <c r="H383" s="196" t="s">
        <v>19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145</v>
      </c>
      <c r="AU383" s="203" t="s">
        <v>141</v>
      </c>
      <c r="AV383" s="13" t="s">
        <v>79</v>
      </c>
      <c r="AW383" s="13" t="s">
        <v>33</v>
      </c>
      <c r="AX383" s="13" t="s">
        <v>71</v>
      </c>
      <c r="AY383" s="203" t="s">
        <v>132</v>
      </c>
    </row>
    <row r="384" spans="1:65" s="14" customFormat="1">
      <c r="B384" s="204"/>
      <c r="C384" s="205"/>
      <c r="D384" s="195" t="s">
        <v>145</v>
      </c>
      <c r="E384" s="206" t="s">
        <v>19</v>
      </c>
      <c r="F384" s="207" t="s">
        <v>431</v>
      </c>
      <c r="G384" s="205"/>
      <c r="H384" s="208">
        <v>6.5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145</v>
      </c>
      <c r="AU384" s="214" t="s">
        <v>141</v>
      </c>
      <c r="AV384" s="14" t="s">
        <v>141</v>
      </c>
      <c r="AW384" s="14" t="s">
        <v>33</v>
      </c>
      <c r="AX384" s="14" t="s">
        <v>71</v>
      </c>
      <c r="AY384" s="214" t="s">
        <v>132</v>
      </c>
    </row>
    <row r="385" spans="1:65" s="13" customFormat="1">
      <c r="B385" s="193"/>
      <c r="C385" s="194"/>
      <c r="D385" s="195" t="s">
        <v>145</v>
      </c>
      <c r="E385" s="196" t="s">
        <v>19</v>
      </c>
      <c r="F385" s="197" t="s">
        <v>184</v>
      </c>
      <c r="G385" s="194"/>
      <c r="H385" s="196" t="s">
        <v>19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145</v>
      </c>
      <c r="AU385" s="203" t="s">
        <v>141</v>
      </c>
      <c r="AV385" s="13" t="s">
        <v>79</v>
      </c>
      <c r="AW385" s="13" t="s">
        <v>33</v>
      </c>
      <c r="AX385" s="13" t="s">
        <v>71</v>
      </c>
      <c r="AY385" s="203" t="s">
        <v>132</v>
      </c>
    </row>
    <row r="386" spans="1:65" s="14" customFormat="1">
      <c r="B386" s="204"/>
      <c r="C386" s="205"/>
      <c r="D386" s="195" t="s">
        <v>145</v>
      </c>
      <c r="E386" s="206" t="s">
        <v>19</v>
      </c>
      <c r="F386" s="207" t="s">
        <v>432</v>
      </c>
      <c r="G386" s="205"/>
      <c r="H386" s="208">
        <v>17.600000000000001</v>
      </c>
      <c r="I386" s="209"/>
      <c r="J386" s="205"/>
      <c r="K386" s="205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145</v>
      </c>
      <c r="AU386" s="214" t="s">
        <v>141</v>
      </c>
      <c r="AV386" s="14" t="s">
        <v>141</v>
      </c>
      <c r="AW386" s="14" t="s">
        <v>33</v>
      </c>
      <c r="AX386" s="14" t="s">
        <v>71</v>
      </c>
      <c r="AY386" s="214" t="s">
        <v>132</v>
      </c>
    </row>
    <row r="387" spans="1:65" s="13" customFormat="1">
      <c r="B387" s="193"/>
      <c r="C387" s="194"/>
      <c r="D387" s="195" t="s">
        <v>145</v>
      </c>
      <c r="E387" s="196" t="s">
        <v>19</v>
      </c>
      <c r="F387" s="197" t="s">
        <v>185</v>
      </c>
      <c r="G387" s="194"/>
      <c r="H387" s="196" t="s">
        <v>19</v>
      </c>
      <c r="I387" s="198"/>
      <c r="J387" s="194"/>
      <c r="K387" s="194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145</v>
      </c>
      <c r="AU387" s="203" t="s">
        <v>141</v>
      </c>
      <c r="AV387" s="13" t="s">
        <v>79</v>
      </c>
      <c r="AW387" s="13" t="s">
        <v>33</v>
      </c>
      <c r="AX387" s="13" t="s">
        <v>71</v>
      </c>
      <c r="AY387" s="203" t="s">
        <v>132</v>
      </c>
    </row>
    <row r="388" spans="1:65" s="14" customFormat="1">
      <c r="B388" s="204"/>
      <c r="C388" s="205"/>
      <c r="D388" s="195" t="s">
        <v>145</v>
      </c>
      <c r="E388" s="206" t="s">
        <v>19</v>
      </c>
      <c r="F388" s="207" t="s">
        <v>433</v>
      </c>
      <c r="G388" s="205"/>
      <c r="H388" s="208">
        <v>4.91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145</v>
      </c>
      <c r="AU388" s="214" t="s">
        <v>141</v>
      </c>
      <c r="AV388" s="14" t="s">
        <v>141</v>
      </c>
      <c r="AW388" s="14" t="s">
        <v>33</v>
      </c>
      <c r="AX388" s="14" t="s">
        <v>71</v>
      </c>
      <c r="AY388" s="214" t="s">
        <v>132</v>
      </c>
    </row>
    <row r="389" spans="1:65" s="15" customFormat="1">
      <c r="B389" s="215"/>
      <c r="C389" s="216"/>
      <c r="D389" s="195" t="s">
        <v>145</v>
      </c>
      <c r="E389" s="217" t="s">
        <v>19</v>
      </c>
      <c r="F389" s="218" t="s">
        <v>147</v>
      </c>
      <c r="G389" s="216"/>
      <c r="H389" s="219">
        <v>29.01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AT389" s="225" t="s">
        <v>145</v>
      </c>
      <c r="AU389" s="225" t="s">
        <v>141</v>
      </c>
      <c r="AV389" s="15" t="s">
        <v>140</v>
      </c>
      <c r="AW389" s="15" t="s">
        <v>33</v>
      </c>
      <c r="AX389" s="15" t="s">
        <v>79</v>
      </c>
      <c r="AY389" s="225" t="s">
        <v>132</v>
      </c>
    </row>
    <row r="390" spans="1:65" s="2" customFormat="1" ht="24.2" customHeight="1">
      <c r="A390" s="36"/>
      <c r="B390" s="37"/>
      <c r="C390" s="175" t="s">
        <v>434</v>
      </c>
      <c r="D390" s="175" t="s">
        <v>135</v>
      </c>
      <c r="E390" s="176" t="s">
        <v>435</v>
      </c>
      <c r="F390" s="177" t="s">
        <v>436</v>
      </c>
      <c r="G390" s="178" t="s">
        <v>157</v>
      </c>
      <c r="H390" s="179">
        <v>29.31</v>
      </c>
      <c r="I390" s="180"/>
      <c r="J390" s="181">
        <f>ROUND(I390*H390,2)</f>
        <v>0</v>
      </c>
      <c r="K390" s="177" t="s">
        <v>139</v>
      </c>
      <c r="L390" s="41"/>
      <c r="M390" s="182" t="s">
        <v>19</v>
      </c>
      <c r="N390" s="183" t="s">
        <v>43</v>
      </c>
      <c r="O390" s="66"/>
      <c r="P390" s="184">
        <f>O390*H390</f>
        <v>0</v>
      </c>
      <c r="Q390" s="184">
        <v>0</v>
      </c>
      <c r="R390" s="184">
        <f>Q390*H390</f>
        <v>0</v>
      </c>
      <c r="S390" s="184">
        <v>1.5779999999999999E-2</v>
      </c>
      <c r="T390" s="185">
        <f>S390*H390</f>
        <v>0.46251179999999997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243</v>
      </c>
      <c r="AT390" s="186" t="s">
        <v>135</v>
      </c>
      <c r="AU390" s="186" t="s">
        <v>141</v>
      </c>
      <c r="AY390" s="19" t="s">
        <v>132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141</v>
      </c>
      <c r="BK390" s="187">
        <f>ROUND(I390*H390,2)</f>
        <v>0</v>
      </c>
      <c r="BL390" s="19" t="s">
        <v>243</v>
      </c>
      <c r="BM390" s="186" t="s">
        <v>437</v>
      </c>
    </row>
    <row r="391" spans="1:65" s="2" customFormat="1">
      <c r="A391" s="36"/>
      <c r="B391" s="37"/>
      <c r="C391" s="38"/>
      <c r="D391" s="188" t="s">
        <v>143</v>
      </c>
      <c r="E391" s="38"/>
      <c r="F391" s="189" t="s">
        <v>438</v>
      </c>
      <c r="G391" s="38"/>
      <c r="H391" s="38"/>
      <c r="I391" s="190"/>
      <c r="J391" s="38"/>
      <c r="K391" s="38"/>
      <c r="L391" s="41"/>
      <c r="M391" s="191"/>
      <c r="N391" s="192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143</v>
      </c>
      <c r="AU391" s="19" t="s">
        <v>141</v>
      </c>
    </row>
    <row r="392" spans="1:65" s="13" customFormat="1">
      <c r="B392" s="193"/>
      <c r="C392" s="194"/>
      <c r="D392" s="195" t="s">
        <v>145</v>
      </c>
      <c r="E392" s="196" t="s">
        <v>19</v>
      </c>
      <c r="F392" s="197" t="s">
        <v>284</v>
      </c>
      <c r="G392" s="194"/>
      <c r="H392" s="196" t="s">
        <v>19</v>
      </c>
      <c r="I392" s="198"/>
      <c r="J392" s="194"/>
      <c r="K392" s="194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145</v>
      </c>
      <c r="AU392" s="203" t="s">
        <v>141</v>
      </c>
      <c r="AV392" s="13" t="s">
        <v>79</v>
      </c>
      <c r="AW392" s="13" t="s">
        <v>33</v>
      </c>
      <c r="AX392" s="13" t="s">
        <v>71</v>
      </c>
      <c r="AY392" s="203" t="s">
        <v>132</v>
      </c>
    </row>
    <row r="393" spans="1:65" s="13" customFormat="1">
      <c r="B393" s="193"/>
      <c r="C393" s="194"/>
      <c r="D393" s="195" t="s">
        <v>145</v>
      </c>
      <c r="E393" s="196" t="s">
        <v>19</v>
      </c>
      <c r="F393" s="197" t="s">
        <v>181</v>
      </c>
      <c r="G393" s="194"/>
      <c r="H393" s="196" t="s">
        <v>19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145</v>
      </c>
      <c r="AU393" s="203" t="s">
        <v>141</v>
      </c>
      <c r="AV393" s="13" t="s">
        <v>79</v>
      </c>
      <c r="AW393" s="13" t="s">
        <v>33</v>
      </c>
      <c r="AX393" s="13" t="s">
        <v>71</v>
      </c>
      <c r="AY393" s="203" t="s">
        <v>132</v>
      </c>
    </row>
    <row r="394" spans="1:65" s="14" customFormat="1">
      <c r="B394" s="204"/>
      <c r="C394" s="205"/>
      <c r="D394" s="195" t="s">
        <v>145</v>
      </c>
      <c r="E394" s="206" t="s">
        <v>19</v>
      </c>
      <c r="F394" s="207" t="s">
        <v>439</v>
      </c>
      <c r="G394" s="205"/>
      <c r="H394" s="208">
        <v>6.95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145</v>
      </c>
      <c r="AU394" s="214" t="s">
        <v>141</v>
      </c>
      <c r="AV394" s="14" t="s">
        <v>141</v>
      </c>
      <c r="AW394" s="14" t="s">
        <v>33</v>
      </c>
      <c r="AX394" s="14" t="s">
        <v>71</v>
      </c>
      <c r="AY394" s="214" t="s">
        <v>132</v>
      </c>
    </row>
    <row r="395" spans="1:65" s="13" customFormat="1">
      <c r="B395" s="193"/>
      <c r="C395" s="194"/>
      <c r="D395" s="195" t="s">
        <v>145</v>
      </c>
      <c r="E395" s="196" t="s">
        <v>19</v>
      </c>
      <c r="F395" s="197" t="s">
        <v>184</v>
      </c>
      <c r="G395" s="194"/>
      <c r="H395" s="196" t="s">
        <v>19</v>
      </c>
      <c r="I395" s="198"/>
      <c r="J395" s="194"/>
      <c r="K395" s="194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145</v>
      </c>
      <c r="AU395" s="203" t="s">
        <v>141</v>
      </c>
      <c r="AV395" s="13" t="s">
        <v>79</v>
      </c>
      <c r="AW395" s="13" t="s">
        <v>33</v>
      </c>
      <c r="AX395" s="13" t="s">
        <v>71</v>
      </c>
      <c r="AY395" s="203" t="s">
        <v>132</v>
      </c>
    </row>
    <row r="396" spans="1:65" s="14" customFormat="1">
      <c r="B396" s="204"/>
      <c r="C396" s="205"/>
      <c r="D396" s="195" t="s">
        <v>145</v>
      </c>
      <c r="E396" s="206" t="s">
        <v>19</v>
      </c>
      <c r="F396" s="207" t="s">
        <v>440</v>
      </c>
      <c r="G396" s="205"/>
      <c r="H396" s="208">
        <v>19.04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145</v>
      </c>
      <c r="AU396" s="214" t="s">
        <v>141</v>
      </c>
      <c r="AV396" s="14" t="s">
        <v>141</v>
      </c>
      <c r="AW396" s="14" t="s">
        <v>33</v>
      </c>
      <c r="AX396" s="14" t="s">
        <v>71</v>
      </c>
      <c r="AY396" s="214" t="s">
        <v>132</v>
      </c>
    </row>
    <row r="397" spans="1:65" s="13" customFormat="1">
      <c r="B397" s="193"/>
      <c r="C397" s="194"/>
      <c r="D397" s="195" t="s">
        <v>145</v>
      </c>
      <c r="E397" s="196" t="s">
        <v>19</v>
      </c>
      <c r="F397" s="197" t="s">
        <v>185</v>
      </c>
      <c r="G397" s="194"/>
      <c r="H397" s="196" t="s">
        <v>19</v>
      </c>
      <c r="I397" s="198"/>
      <c r="J397" s="194"/>
      <c r="K397" s="194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145</v>
      </c>
      <c r="AU397" s="203" t="s">
        <v>141</v>
      </c>
      <c r="AV397" s="13" t="s">
        <v>79</v>
      </c>
      <c r="AW397" s="13" t="s">
        <v>33</v>
      </c>
      <c r="AX397" s="13" t="s">
        <v>71</v>
      </c>
      <c r="AY397" s="203" t="s">
        <v>132</v>
      </c>
    </row>
    <row r="398" spans="1:65" s="14" customFormat="1">
      <c r="B398" s="204"/>
      <c r="C398" s="205"/>
      <c r="D398" s="195" t="s">
        <v>145</v>
      </c>
      <c r="E398" s="206" t="s">
        <v>19</v>
      </c>
      <c r="F398" s="207" t="s">
        <v>285</v>
      </c>
      <c r="G398" s="205"/>
      <c r="H398" s="208">
        <v>3.32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145</v>
      </c>
      <c r="AU398" s="214" t="s">
        <v>141</v>
      </c>
      <c r="AV398" s="14" t="s">
        <v>141</v>
      </c>
      <c r="AW398" s="14" t="s">
        <v>33</v>
      </c>
      <c r="AX398" s="14" t="s">
        <v>71</v>
      </c>
      <c r="AY398" s="214" t="s">
        <v>132</v>
      </c>
    </row>
    <row r="399" spans="1:65" s="15" customFormat="1">
      <c r="B399" s="215"/>
      <c r="C399" s="216"/>
      <c r="D399" s="195" t="s">
        <v>145</v>
      </c>
      <c r="E399" s="217" t="s">
        <v>19</v>
      </c>
      <c r="F399" s="218" t="s">
        <v>147</v>
      </c>
      <c r="G399" s="216"/>
      <c r="H399" s="219">
        <v>29.31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145</v>
      </c>
      <c r="AU399" s="225" t="s">
        <v>141</v>
      </c>
      <c r="AV399" s="15" t="s">
        <v>140</v>
      </c>
      <c r="AW399" s="15" t="s">
        <v>33</v>
      </c>
      <c r="AX399" s="15" t="s">
        <v>79</v>
      </c>
      <c r="AY399" s="225" t="s">
        <v>132</v>
      </c>
    </row>
    <row r="400" spans="1:65" s="2" customFormat="1" ht="16.5" customHeight="1">
      <c r="A400" s="36"/>
      <c r="B400" s="37"/>
      <c r="C400" s="175" t="s">
        <v>441</v>
      </c>
      <c r="D400" s="175" t="s">
        <v>135</v>
      </c>
      <c r="E400" s="176" t="s">
        <v>442</v>
      </c>
      <c r="F400" s="177" t="s">
        <v>443</v>
      </c>
      <c r="G400" s="178" t="s">
        <v>157</v>
      </c>
      <c r="H400" s="179">
        <v>29.01</v>
      </c>
      <c r="I400" s="180"/>
      <c r="J400" s="181">
        <f>ROUND(I400*H400,2)</f>
        <v>0</v>
      </c>
      <c r="K400" s="177" t="s">
        <v>139</v>
      </c>
      <c r="L400" s="41"/>
      <c r="M400" s="182" t="s">
        <v>19</v>
      </c>
      <c r="N400" s="183" t="s">
        <v>43</v>
      </c>
      <c r="O400" s="66"/>
      <c r="P400" s="184">
        <f>O400*H400</f>
        <v>0</v>
      </c>
      <c r="Q400" s="184">
        <v>1.8000000000000001E-4</v>
      </c>
      <c r="R400" s="184">
        <f>Q400*H400</f>
        <v>5.2218000000000004E-3</v>
      </c>
      <c r="S400" s="184">
        <v>0</v>
      </c>
      <c r="T400" s="185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6" t="s">
        <v>243</v>
      </c>
      <c r="AT400" s="186" t="s">
        <v>135</v>
      </c>
      <c r="AU400" s="186" t="s">
        <v>141</v>
      </c>
      <c r="AY400" s="19" t="s">
        <v>132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141</v>
      </c>
      <c r="BK400" s="187">
        <f>ROUND(I400*H400,2)</f>
        <v>0</v>
      </c>
      <c r="BL400" s="19" t="s">
        <v>243</v>
      </c>
      <c r="BM400" s="186" t="s">
        <v>444</v>
      </c>
    </row>
    <row r="401" spans="1:65" s="2" customFormat="1">
      <c r="A401" s="36"/>
      <c r="B401" s="37"/>
      <c r="C401" s="38"/>
      <c r="D401" s="188" t="s">
        <v>143</v>
      </c>
      <c r="E401" s="38"/>
      <c r="F401" s="189" t="s">
        <v>445</v>
      </c>
      <c r="G401" s="38"/>
      <c r="H401" s="38"/>
      <c r="I401" s="190"/>
      <c r="J401" s="38"/>
      <c r="K401" s="38"/>
      <c r="L401" s="41"/>
      <c r="M401" s="191"/>
      <c r="N401" s="192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143</v>
      </c>
      <c r="AU401" s="19" t="s">
        <v>141</v>
      </c>
    </row>
    <row r="402" spans="1:65" s="13" customFormat="1">
      <c r="B402" s="193"/>
      <c r="C402" s="194"/>
      <c r="D402" s="195" t="s">
        <v>145</v>
      </c>
      <c r="E402" s="196" t="s">
        <v>19</v>
      </c>
      <c r="F402" s="197" t="s">
        <v>146</v>
      </c>
      <c r="G402" s="194"/>
      <c r="H402" s="196" t="s">
        <v>19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145</v>
      </c>
      <c r="AU402" s="203" t="s">
        <v>141</v>
      </c>
      <c r="AV402" s="13" t="s">
        <v>79</v>
      </c>
      <c r="AW402" s="13" t="s">
        <v>33</v>
      </c>
      <c r="AX402" s="13" t="s">
        <v>71</v>
      </c>
      <c r="AY402" s="203" t="s">
        <v>132</v>
      </c>
    </row>
    <row r="403" spans="1:65" s="13" customFormat="1">
      <c r="B403" s="193"/>
      <c r="C403" s="194"/>
      <c r="D403" s="195" t="s">
        <v>145</v>
      </c>
      <c r="E403" s="196" t="s">
        <v>19</v>
      </c>
      <c r="F403" s="197" t="s">
        <v>181</v>
      </c>
      <c r="G403" s="194"/>
      <c r="H403" s="196" t="s">
        <v>19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145</v>
      </c>
      <c r="AU403" s="203" t="s">
        <v>141</v>
      </c>
      <c r="AV403" s="13" t="s">
        <v>79</v>
      </c>
      <c r="AW403" s="13" t="s">
        <v>33</v>
      </c>
      <c r="AX403" s="13" t="s">
        <v>71</v>
      </c>
      <c r="AY403" s="203" t="s">
        <v>132</v>
      </c>
    </row>
    <row r="404" spans="1:65" s="14" customFormat="1">
      <c r="B404" s="204"/>
      <c r="C404" s="205"/>
      <c r="D404" s="195" t="s">
        <v>145</v>
      </c>
      <c r="E404" s="206" t="s">
        <v>19</v>
      </c>
      <c r="F404" s="207" t="s">
        <v>431</v>
      </c>
      <c r="G404" s="205"/>
      <c r="H404" s="208">
        <v>6.5</v>
      </c>
      <c r="I404" s="209"/>
      <c r="J404" s="205"/>
      <c r="K404" s="205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145</v>
      </c>
      <c r="AU404" s="214" t="s">
        <v>141</v>
      </c>
      <c r="AV404" s="14" t="s">
        <v>141</v>
      </c>
      <c r="AW404" s="14" t="s">
        <v>33</v>
      </c>
      <c r="AX404" s="14" t="s">
        <v>71</v>
      </c>
      <c r="AY404" s="214" t="s">
        <v>132</v>
      </c>
    </row>
    <row r="405" spans="1:65" s="13" customFormat="1">
      <c r="B405" s="193"/>
      <c r="C405" s="194"/>
      <c r="D405" s="195" t="s">
        <v>145</v>
      </c>
      <c r="E405" s="196" t="s">
        <v>19</v>
      </c>
      <c r="F405" s="197" t="s">
        <v>184</v>
      </c>
      <c r="G405" s="194"/>
      <c r="H405" s="196" t="s">
        <v>19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145</v>
      </c>
      <c r="AU405" s="203" t="s">
        <v>141</v>
      </c>
      <c r="AV405" s="13" t="s">
        <v>79</v>
      </c>
      <c r="AW405" s="13" t="s">
        <v>33</v>
      </c>
      <c r="AX405" s="13" t="s">
        <v>71</v>
      </c>
      <c r="AY405" s="203" t="s">
        <v>132</v>
      </c>
    </row>
    <row r="406" spans="1:65" s="14" customFormat="1">
      <c r="B406" s="204"/>
      <c r="C406" s="205"/>
      <c r="D406" s="195" t="s">
        <v>145</v>
      </c>
      <c r="E406" s="206" t="s">
        <v>19</v>
      </c>
      <c r="F406" s="207" t="s">
        <v>432</v>
      </c>
      <c r="G406" s="205"/>
      <c r="H406" s="208">
        <v>17.600000000000001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145</v>
      </c>
      <c r="AU406" s="214" t="s">
        <v>141</v>
      </c>
      <c r="AV406" s="14" t="s">
        <v>141</v>
      </c>
      <c r="AW406" s="14" t="s">
        <v>33</v>
      </c>
      <c r="AX406" s="14" t="s">
        <v>71</v>
      </c>
      <c r="AY406" s="214" t="s">
        <v>132</v>
      </c>
    </row>
    <row r="407" spans="1:65" s="13" customFormat="1">
      <c r="B407" s="193"/>
      <c r="C407" s="194"/>
      <c r="D407" s="195" t="s">
        <v>145</v>
      </c>
      <c r="E407" s="196" t="s">
        <v>19</v>
      </c>
      <c r="F407" s="197" t="s">
        <v>185</v>
      </c>
      <c r="G407" s="194"/>
      <c r="H407" s="196" t="s">
        <v>19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145</v>
      </c>
      <c r="AU407" s="203" t="s">
        <v>141</v>
      </c>
      <c r="AV407" s="13" t="s">
        <v>79</v>
      </c>
      <c r="AW407" s="13" t="s">
        <v>33</v>
      </c>
      <c r="AX407" s="13" t="s">
        <v>71</v>
      </c>
      <c r="AY407" s="203" t="s">
        <v>132</v>
      </c>
    </row>
    <row r="408" spans="1:65" s="14" customFormat="1">
      <c r="B408" s="204"/>
      <c r="C408" s="205"/>
      <c r="D408" s="195" t="s">
        <v>145</v>
      </c>
      <c r="E408" s="206" t="s">
        <v>19</v>
      </c>
      <c r="F408" s="207" t="s">
        <v>433</v>
      </c>
      <c r="G408" s="205"/>
      <c r="H408" s="208">
        <v>4.91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145</v>
      </c>
      <c r="AU408" s="214" t="s">
        <v>141</v>
      </c>
      <c r="AV408" s="14" t="s">
        <v>141</v>
      </c>
      <c r="AW408" s="14" t="s">
        <v>33</v>
      </c>
      <c r="AX408" s="14" t="s">
        <v>71</v>
      </c>
      <c r="AY408" s="214" t="s">
        <v>132</v>
      </c>
    </row>
    <row r="409" spans="1:65" s="15" customFormat="1">
      <c r="B409" s="215"/>
      <c r="C409" s="216"/>
      <c r="D409" s="195" t="s">
        <v>145</v>
      </c>
      <c r="E409" s="217" t="s">
        <v>19</v>
      </c>
      <c r="F409" s="218" t="s">
        <v>147</v>
      </c>
      <c r="G409" s="216"/>
      <c r="H409" s="219">
        <v>29.01</v>
      </c>
      <c r="I409" s="220"/>
      <c r="J409" s="216"/>
      <c r="K409" s="216"/>
      <c r="L409" s="221"/>
      <c r="M409" s="222"/>
      <c r="N409" s="223"/>
      <c r="O409" s="223"/>
      <c r="P409" s="223"/>
      <c r="Q409" s="223"/>
      <c r="R409" s="223"/>
      <c r="S409" s="223"/>
      <c r="T409" s="224"/>
      <c r="AT409" s="225" t="s">
        <v>145</v>
      </c>
      <c r="AU409" s="225" t="s">
        <v>141</v>
      </c>
      <c r="AV409" s="15" t="s">
        <v>140</v>
      </c>
      <c r="AW409" s="15" t="s">
        <v>33</v>
      </c>
      <c r="AX409" s="15" t="s">
        <v>79</v>
      </c>
      <c r="AY409" s="225" t="s">
        <v>132</v>
      </c>
    </row>
    <row r="410" spans="1:65" s="2" customFormat="1" ht="24.2" customHeight="1">
      <c r="A410" s="36"/>
      <c r="B410" s="37"/>
      <c r="C410" s="175" t="s">
        <v>446</v>
      </c>
      <c r="D410" s="175" t="s">
        <v>135</v>
      </c>
      <c r="E410" s="176" t="s">
        <v>447</v>
      </c>
      <c r="F410" s="177" t="s">
        <v>448</v>
      </c>
      <c r="G410" s="178" t="s">
        <v>150</v>
      </c>
      <c r="H410" s="179">
        <v>0.66200000000000003</v>
      </c>
      <c r="I410" s="180"/>
      <c r="J410" s="181">
        <f>ROUND(I410*H410,2)</f>
        <v>0</v>
      </c>
      <c r="K410" s="177" t="s">
        <v>139</v>
      </c>
      <c r="L410" s="41"/>
      <c r="M410" s="182" t="s">
        <v>19</v>
      </c>
      <c r="N410" s="183" t="s">
        <v>43</v>
      </c>
      <c r="O410" s="66"/>
      <c r="P410" s="184">
        <f>O410*H410</f>
        <v>0</v>
      </c>
      <c r="Q410" s="184">
        <v>0</v>
      </c>
      <c r="R410" s="184">
        <f>Q410*H410</f>
        <v>0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243</v>
      </c>
      <c r="AT410" s="186" t="s">
        <v>135</v>
      </c>
      <c r="AU410" s="186" t="s">
        <v>141</v>
      </c>
      <c r="AY410" s="19" t="s">
        <v>132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9" t="s">
        <v>141</v>
      </c>
      <c r="BK410" s="187">
        <f>ROUND(I410*H410,2)</f>
        <v>0</v>
      </c>
      <c r="BL410" s="19" t="s">
        <v>243</v>
      </c>
      <c r="BM410" s="186" t="s">
        <v>449</v>
      </c>
    </row>
    <row r="411" spans="1:65" s="2" customFormat="1">
      <c r="A411" s="36"/>
      <c r="B411" s="37"/>
      <c r="C411" s="38"/>
      <c r="D411" s="188" t="s">
        <v>143</v>
      </c>
      <c r="E411" s="38"/>
      <c r="F411" s="189" t="s">
        <v>450</v>
      </c>
      <c r="G411" s="38"/>
      <c r="H411" s="38"/>
      <c r="I411" s="190"/>
      <c r="J411" s="38"/>
      <c r="K411" s="38"/>
      <c r="L411" s="41"/>
      <c r="M411" s="191"/>
      <c r="N411" s="192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143</v>
      </c>
      <c r="AU411" s="19" t="s">
        <v>141</v>
      </c>
    </row>
    <row r="412" spans="1:65" s="12" customFormat="1" ht="22.9" customHeight="1">
      <c r="B412" s="159"/>
      <c r="C412" s="160"/>
      <c r="D412" s="161" t="s">
        <v>70</v>
      </c>
      <c r="E412" s="173" t="s">
        <v>451</v>
      </c>
      <c r="F412" s="173" t="s">
        <v>452</v>
      </c>
      <c r="G412" s="160"/>
      <c r="H412" s="160"/>
      <c r="I412" s="163"/>
      <c r="J412" s="174">
        <f>BK412</f>
        <v>0</v>
      </c>
      <c r="K412" s="160"/>
      <c r="L412" s="165"/>
      <c r="M412" s="166"/>
      <c r="N412" s="167"/>
      <c r="O412" s="167"/>
      <c r="P412" s="168">
        <f>SUM(P413:P465)</f>
        <v>0</v>
      </c>
      <c r="Q412" s="167"/>
      <c r="R412" s="168">
        <f>SUM(R413:R465)</f>
        <v>0.42607962000000005</v>
      </c>
      <c r="S412" s="167"/>
      <c r="T412" s="169">
        <f>SUM(T413:T465)</f>
        <v>0</v>
      </c>
      <c r="AR412" s="170" t="s">
        <v>141</v>
      </c>
      <c r="AT412" s="171" t="s">
        <v>70</v>
      </c>
      <c r="AU412" s="171" t="s">
        <v>79</v>
      </c>
      <c r="AY412" s="170" t="s">
        <v>132</v>
      </c>
      <c r="BK412" s="172">
        <f>SUM(BK413:BK465)</f>
        <v>0</v>
      </c>
    </row>
    <row r="413" spans="1:65" s="2" customFormat="1" ht="33" customHeight="1">
      <c r="A413" s="36"/>
      <c r="B413" s="37"/>
      <c r="C413" s="175" t="s">
        <v>453</v>
      </c>
      <c r="D413" s="175" t="s">
        <v>135</v>
      </c>
      <c r="E413" s="176" t="s">
        <v>454</v>
      </c>
      <c r="F413" s="177" t="s">
        <v>455</v>
      </c>
      <c r="G413" s="178" t="s">
        <v>157</v>
      </c>
      <c r="H413" s="179">
        <v>3.129</v>
      </c>
      <c r="I413" s="180"/>
      <c r="J413" s="181">
        <f>ROUND(I413*H413,2)</f>
        <v>0</v>
      </c>
      <c r="K413" s="177" t="s">
        <v>139</v>
      </c>
      <c r="L413" s="41"/>
      <c r="M413" s="182" t="s">
        <v>19</v>
      </c>
      <c r="N413" s="183" t="s">
        <v>43</v>
      </c>
      <c r="O413" s="66"/>
      <c r="P413" s="184">
        <f>O413*H413</f>
        <v>0</v>
      </c>
      <c r="Q413" s="184">
        <v>1.2880000000000001E-2</v>
      </c>
      <c r="R413" s="184">
        <f>Q413*H413</f>
        <v>4.030152E-2</v>
      </c>
      <c r="S413" s="184">
        <v>0</v>
      </c>
      <c r="T413" s="185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6" t="s">
        <v>243</v>
      </c>
      <c r="AT413" s="186" t="s">
        <v>135</v>
      </c>
      <c r="AU413" s="186" t="s">
        <v>141</v>
      </c>
      <c r="AY413" s="19" t="s">
        <v>132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9" t="s">
        <v>141</v>
      </c>
      <c r="BK413" s="187">
        <f>ROUND(I413*H413,2)</f>
        <v>0</v>
      </c>
      <c r="BL413" s="19" t="s">
        <v>243</v>
      </c>
      <c r="BM413" s="186" t="s">
        <v>456</v>
      </c>
    </row>
    <row r="414" spans="1:65" s="2" customFormat="1">
      <c r="A414" s="36"/>
      <c r="B414" s="37"/>
      <c r="C414" s="38"/>
      <c r="D414" s="188" t="s">
        <v>143</v>
      </c>
      <c r="E414" s="38"/>
      <c r="F414" s="189" t="s">
        <v>457</v>
      </c>
      <c r="G414" s="38"/>
      <c r="H414" s="38"/>
      <c r="I414" s="190"/>
      <c r="J414" s="38"/>
      <c r="K414" s="38"/>
      <c r="L414" s="41"/>
      <c r="M414" s="191"/>
      <c r="N414" s="192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143</v>
      </c>
      <c r="AU414" s="19" t="s">
        <v>141</v>
      </c>
    </row>
    <row r="415" spans="1:65" s="13" customFormat="1">
      <c r="B415" s="193"/>
      <c r="C415" s="194"/>
      <c r="D415" s="195" t="s">
        <v>145</v>
      </c>
      <c r="E415" s="196" t="s">
        <v>19</v>
      </c>
      <c r="F415" s="197" t="s">
        <v>146</v>
      </c>
      <c r="G415" s="194"/>
      <c r="H415" s="196" t="s">
        <v>19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145</v>
      </c>
      <c r="AU415" s="203" t="s">
        <v>141</v>
      </c>
      <c r="AV415" s="13" t="s">
        <v>79</v>
      </c>
      <c r="AW415" s="13" t="s">
        <v>33</v>
      </c>
      <c r="AX415" s="13" t="s">
        <v>71</v>
      </c>
      <c r="AY415" s="203" t="s">
        <v>132</v>
      </c>
    </row>
    <row r="416" spans="1:65" s="13" customFormat="1">
      <c r="B416" s="193"/>
      <c r="C416" s="194"/>
      <c r="D416" s="195" t="s">
        <v>145</v>
      </c>
      <c r="E416" s="196" t="s">
        <v>19</v>
      </c>
      <c r="F416" s="197" t="s">
        <v>185</v>
      </c>
      <c r="G416" s="194"/>
      <c r="H416" s="196" t="s">
        <v>19</v>
      </c>
      <c r="I416" s="198"/>
      <c r="J416" s="194"/>
      <c r="K416" s="194"/>
      <c r="L416" s="199"/>
      <c r="M416" s="200"/>
      <c r="N416" s="201"/>
      <c r="O416" s="201"/>
      <c r="P416" s="201"/>
      <c r="Q416" s="201"/>
      <c r="R416" s="201"/>
      <c r="S416" s="201"/>
      <c r="T416" s="202"/>
      <c r="AT416" s="203" t="s">
        <v>145</v>
      </c>
      <c r="AU416" s="203" t="s">
        <v>141</v>
      </c>
      <c r="AV416" s="13" t="s">
        <v>79</v>
      </c>
      <c r="AW416" s="13" t="s">
        <v>33</v>
      </c>
      <c r="AX416" s="13" t="s">
        <v>71</v>
      </c>
      <c r="AY416" s="203" t="s">
        <v>132</v>
      </c>
    </row>
    <row r="417" spans="1:65" s="14" customFormat="1">
      <c r="B417" s="204"/>
      <c r="C417" s="205"/>
      <c r="D417" s="195" t="s">
        <v>145</v>
      </c>
      <c r="E417" s="206" t="s">
        <v>19</v>
      </c>
      <c r="F417" s="207" t="s">
        <v>458</v>
      </c>
      <c r="G417" s="205"/>
      <c r="H417" s="208">
        <v>3.129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145</v>
      </c>
      <c r="AU417" s="214" t="s">
        <v>141</v>
      </c>
      <c r="AV417" s="14" t="s">
        <v>141</v>
      </c>
      <c r="AW417" s="14" t="s">
        <v>33</v>
      </c>
      <c r="AX417" s="14" t="s">
        <v>71</v>
      </c>
      <c r="AY417" s="214" t="s">
        <v>132</v>
      </c>
    </row>
    <row r="418" spans="1:65" s="15" customFormat="1">
      <c r="B418" s="215"/>
      <c r="C418" s="216"/>
      <c r="D418" s="195" t="s">
        <v>145</v>
      </c>
      <c r="E418" s="217" t="s">
        <v>19</v>
      </c>
      <c r="F418" s="218" t="s">
        <v>147</v>
      </c>
      <c r="G418" s="216"/>
      <c r="H418" s="219">
        <v>3.129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145</v>
      </c>
      <c r="AU418" s="225" t="s">
        <v>141</v>
      </c>
      <c r="AV418" s="15" t="s">
        <v>140</v>
      </c>
      <c r="AW418" s="15" t="s">
        <v>33</v>
      </c>
      <c r="AX418" s="15" t="s">
        <v>79</v>
      </c>
      <c r="AY418" s="225" t="s">
        <v>132</v>
      </c>
    </row>
    <row r="419" spans="1:65" s="2" customFormat="1" ht="24.2" customHeight="1">
      <c r="A419" s="36"/>
      <c r="B419" s="37"/>
      <c r="C419" s="175" t="s">
        <v>459</v>
      </c>
      <c r="D419" s="175" t="s">
        <v>135</v>
      </c>
      <c r="E419" s="176" t="s">
        <v>460</v>
      </c>
      <c r="F419" s="177" t="s">
        <v>461</v>
      </c>
      <c r="G419" s="178" t="s">
        <v>157</v>
      </c>
      <c r="H419" s="179">
        <v>3.129</v>
      </c>
      <c r="I419" s="180"/>
      <c r="J419" s="181">
        <f>ROUND(I419*H419,2)</f>
        <v>0</v>
      </c>
      <c r="K419" s="177" t="s">
        <v>139</v>
      </c>
      <c r="L419" s="41"/>
      <c r="M419" s="182" t="s">
        <v>19</v>
      </c>
      <c r="N419" s="183" t="s">
        <v>43</v>
      </c>
      <c r="O419" s="66"/>
      <c r="P419" s="184">
        <f>O419*H419</f>
        <v>0</v>
      </c>
      <c r="Q419" s="184">
        <v>1E-4</v>
      </c>
      <c r="R419" s="184">
        <f>Q419*H419</f>
        <v>3.1290000000000002E-4</v>
      </c>
      <c r="S419" s="184">
        <v>0</v>
      </c>
      <c r="T419" s="185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6" t="s">
        <v>243</v>
      </c>
      <c r="AT419" s="186" t="s">
        <v>135</v>
      </c>
      <c r="AU419" s="186" t="s">
        <v>141</v>
      </c>
      <c r="AY419" s="19" t="s">
        <v>132</v>
      </c>
      <c r="BE419" s="187">
        <f>IF(N419="základní",J419,0)</f>
        <v>0</v>
      </c>
      <c r="BF419" s="187">
        <f>IF(N419="snížená",J419,0)</f>
        <v>0</v>
      </c>
      <c r="BG419" s="187">
        <f>IF(N419="zákl. přenesená",J419,0)</f>
        <v>0</v>
      </c>
      <c r="BH419" s="187">
        <f>IF(N419="sníž. přenesená",J419,0)</f>
        <v>0</v>
      </c>
      <c r="BI419" s="187">
        <f>IF(N419="nulová",J419,0)</f>
        <v>0</v>
      </c>
      <c r="BJ419" s="19" t="s">
        <v>141</v>
      </c>
      <c r="BK419" s="187">
        <f>ROUND(I419*H419,2)</f>
        <v>0</v>
      </c>
      <c r="BL419" s="19" t="s">
        <v>243</v>
      </c>
      <c r="BM419" s="186" t="s">
        <v>462</v>
      </c>
    </row>
    <row r="420" spans="1:65" s="2" customFormat="1">
      <c r="A420" s="36"/>
      <c r="B420" s="37"/>
      <c r="C420" s="38"/>
      <c r="D420" s="188" t="s">
        <v>143</v>
      </c>
      <c r="E420" s="38"/>
      <c r="F420" s="189" t="s">
        <v>463</v>
      </c>
      <c r="G420" s="38"/>
      <c r="H420" s="38"/>
      <c r="I420" s="190"/>
      <c r="J420" s="38"/>
      <c r="K420" s="38"/>
      <c r="L420" s="41"/>
      <c r="M420" s="191"/>
      <c r="N420" s="192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143</v>
      </c>
      <c r="AU420" s="19" t="s">
        <v>141</v>
      </c>
    </row>
    <row r="421" spans="1:65" s="13" customFormat="1">
      <c r="B421" s="193"/>
      <c r="C421" s="194"/>
      <c r="D421" s="195" t="s">
        <v>145</v>
      </c>
      <c r="E421" s="196" t="s">
        <v>19</v>
      </c>
      <c r="F421" s="197" t="s">
        <v>146</v>
      </c>
      <c r="G421" s="194"/>
      <c r="H421" s="196" t="s">
        <v>19</v>
      </c>
      <c r="I421" s="198"/>
      <c r="J421" s="194"/>
      <c r="K421" s="194"/>
      <c r="L421" s="199"/>
      <c r="M421" s="200"/>
      <c r="N421" s="201"/>
      <c r="O421" s="201"/>
      <c r="P421" s="201"/>
      <c r="Q421" s="201"/>
      <c r="R421" s="201"/>
      <c r="S421" s="201"/>
      <c r="T421" s="202"/>
      <c r="AT421" s="203" t="s">
        <v>145</v>
      </c>
      <c r="AU421" s="203" t="s">
        <v>141</v>
      </c>
      <c r="AV421" s="13" t="s">
        <v>79</v>
      </c>
      <c r="AW421" s="13" t="s">
        <v>33</v>
      </c>
      <c r="AX421" s="13" t="s">
        <v>71</v>
      </c>
      <c r="AY421" s="203" t="s">
        <v>132</v>
      </c>
    </row>
    <row r="422" spans="1:65" s="13" customFormat="1">
      <c r="B422" s="193"/>
      <c r="C422" s="194"/>
      <c r="D422" s="195" t="s">
        <v>145</v>
      </c>
      <c r="E422" s="196" t="s">
        <v>19</v>
      </c>
      <c r="F422" s="197" t="s">
        <v>185</v>
      </c>
      <c r="G422" s="194"/>
      <c r="H422" s="196" t="s">
        <v>19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145</v>
      </c>
      <c r="AU422" s="203" t="s">
        <v>141</v>
      </c>
      <c r="AV422" s="13" t="s">
        <v>79</v>
      </c>
      <c r="AW422" s="13" t="s">
        <v>33</v>
      </c>
      <c r="AX422" s="13" t="s">
        <v>71</v>
      </c>
      <c r="AY422" s="203" t="s">
        <v>132</v>
      </c>
    </row>
    <row r="423" spans="1:65" s="14" customFormat="1">
      <c r="B423" s="204"/>
      <c r="C423" s="205"/>
      <c r="D423" s="195" t="s">
        <v>145</v>
      </c>
      <c r="E423" s="206" t="s">
        <v>19</v>
      </c>
      <c r="F423" s="207" t="s">
        <v>458</v>
      </c>
      <c r="G423" s="205"/>
      <c r="H423" s="208">
        <v>3.129</v>
      </c>
      <c r="I423" s="209"/>
      <c r="J423" s="205"/>
      <c r="K423" s="205"/>
      <c r="L423" s="210"/>
      <c r="M423" s="211"/>
      <c r="N423" s="212"/>
      <c r="O423" s="212"/>
      <c r="P423" s="212"/>
      <c r="Q423" s="212"/>
      <c r="R423" s="212"/>
      <c r="S423" s="212"/>
      <c r="T423" s="213"/>
      <c r="AT423" s="214" t="s">
        <v>145</v>
      </c>
      <c r="AU423" s="214" t="s">
        <v>141</v>
      </c>
      <c r="AV423" s="14" t="s">
        <v>141</v>
      </c>
      <c r="AW423" s="14" t="s">
        <v>33</v>
      </c>
      <c r="AX423" s="14" t="s">
        <v>71</v>
      </c>
      <c r="AY423" s="214" t="s">
        <v>132</v>
      </c>
    </row>
    <row r="424" spans="1:65" s="15" customFormat="1">
      <c r="B424" s="215"/>
      <c r="C424" s="216"/>
      <c r="D424" s="195" t="s">
        <v>145</v>
      </c>
      <c r="E424" s="217" t="s">
        <v>19</v>
      </c>
      <c r="F424" s="218" t="s">
        <v>147</v>
      </c>
      <c r="G424" s="216"/>
      <c r="H424" s="219">
        <v>3.129</v>
      </c>
      <c r="I424" s="220"/>
      <c r="J424" s="216"/>
      <c r="K424" s="216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145</v>
      </c>
      <c r="AU424" s="225" t="s">
        <v>141</v>
      </c>
      <c r="AV424" s="15" t="s">
        <v>140</v>
      </c>
      <c r="AW424" s="15" t="s">
        <v>33</v>
      </c>
      <c r="AX424" s="15" t="s">
        <v>79</v>
      </c>
      <c r="AY424" s="225" t="s">
        <v>132</v>
      </c>
    </row>
    <row r="425" spans="1:65" s="2" customFormat="1" ht="24.2" customHeight="1">
      <c r="A425" s="36"/>
      <c r="B425" s="37"/>
      <c r="C425" s="175" t="s">
        <v>464</v>
      </c>
      <c r="D425" s="175" t="s">
        <v>135</v>
      </c>
      <c r="E425" s="176" t="s">
        <v>465</v>
      </c>
      <c r="F425" s="177" t="s">
        <v>466</v>
      </c>
      <c r="G425" s="178" t="s">
        <v>157</v>
      </c>
      <c r="H425" s="179">
        <v>3.129</v>
      </c>
      <c r="I425" s="180"/>
      <c r="J425" s="181">
        <f>ROUND(I425*H425,2)</f>
        <v>0</v>
      </c>
      <c r="K425" s="177" t="s">
        <v>139</v>
      </c>
      <c r="L425" s="41"/>
      <c r="M425" s="182" t="s">
        <v>19</v>
      </c>
      <c r="N425" s="183" t="s">
        <v>43</v>
      </c>
      <c r="O425" s="66"/>
      <c r="P425" s="184">
        <f>O425*H425</f>
        <v>0</v>
      </c>
      <c r="Q425" s="184">
        <v>6.9999999999999999E-4</v>
      </c>
      <c r="R425" s="184">
        <f>Q425*H425</f>
        <v>2.1903000000000001E-3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243</v>
      </c>
      <c r="AT425" s="186" t="s">
        <v>135</v>
      </c>
      <c r="AU425" s="186" t="s">
        <v>141</v>
      </c>
      <c r="AY425" s="19" t="s">
        <v>132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141</v>
      </c>
      <c r="BK425" s="187">
        <f>ROUND(I425*H425,2)</f>
        <v>0</v>
      </c>
      <c r="BL425" s="19" t="s">
        <v>243</v>
      </c>
      <c r="BM425" s="186" t="s">
        <v>467</v>
      </c>
    </row>
    <row r="426" spans="1:65" s="2" customFormat="1">
      <c r="A426" s="36"/>
      <c r="B426" s="37"/>
      <c r="C426" s="38"/>
      <c r="D426" s="188" t="s">
        <v>143</v>
      </c>
      <c r="E426" s="38"/>
      <c r="F426" s="189" t="s">
        <v>468</v>
      </c>
      <c r="G426" s="38"/>
      <c r="H426" s="38"/>
      <c r="I426" s="190"/>
      <c r="J426" s="38"/>
      <c r="K426" s="38"/>
      <c r="L426" s="41"/>
      <c r="M426" s="191"/>
      <c r="N426" s="192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143</v>
      </c>
      <c r="AU426" s="19" t="s">
        <v>141</v>
      </c>
    </row>
    <row r="427" spans="1:65" s="13" customFormat="1">
      <c r="B427" s="193"/>
      <c r="C427" s="194"/>
      <c r="D427" s="195" t="s">
        <v>145</v>
      </c>
      <c r="E427" s="196" t="s">
        <v>19</v>
      </c>
      <c r="F427" s="197" t="s">
        <v>146</v>
      </c>
      <c r="G427" s="194"/>
      <c r="H427" s="196" t="s">
        <v>19</v>
      </c>
      <c r="I427" s="198"/>
      <c r="J427" s="194"/>
      <c r="K427" s="194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145</v>
      </c>
      <c r="AU427" s="203" t="s">
        <v>141</v>
      </c>
      <c r="AV427" s="13" t="s">
        <v>79</v>
      </c>
      <c r="AW427" s="13" t="s">
        <v>33</v>
      </c>
      <c r="AX427" s="13" t="s">
        <v>71</v>
      </c>
      <c r="AY427" s="203" t="s">
        <v>132</v>
      </c>
    </row>
    <row r="428" spans="1:65" s="13" customFormat="1">
      <c r="B428" s="193"/>
      <c r="C428" s="194"/>
      <c r="D428" s="195" t="s">
        <v>145</v>
      </c>
      <c r="E428" s="196" t="s">
        <v>19</v>
      </c>
      <c r="F428" s="197" t="s">
        <v>185</v>
      </c>
      <c r="G428" s="194"/>
      <c r="H428" s="196" t="s">
        <v>19</v>
      </c>
      <c r="I428" s="198"/>
      <c r="J428" s="194"/>
      <c r="K428" s="194"/>
      <c r="L428" s="199"/>
      <c r="M428" s="200"/>
      <c r="N428" s="201"/>
      <c r="O428" s="201"/>
      <c r="P428" s="201"/>
      <c r="Q428" s="201"/>
      <c r="R428" s="201"/>
      <c r="S428" s="201"/>
      <c r="T428" s="202"/>
      <c r="AT428" s="203" t="s">
        <v>145</v>
      </c>
      <c r="AU428" s="203" t="s">
        <v>141</v>
      </c>
      <c r="AV428" s="13" t="s">
        <v>79</v>
      </c>
      <c r="AW428" s="13" t="s">
        <v>33</v>
      </c>
      <c r="AX428" s="13" t="s">
        <v>71</v>
      </c>
      <c r="AY428" s="203" t="s">
        <v>132</v>
      </c>
    </row>
    <row r="429" spans="1:65" s="14" customFormat="1">
      <c r="B429" s="204"/>
      <c r="C429" s="205"/>
      <c r="D429" s="195" t="s">
        <v>145</v>
      </c>
      <c r="E429" s="206" t="s">
        <v>19</v>
      </c>
      <c r="F429" s="207" t="s">
        <v>458</v>
      </c>
      <c r="G429" s="205"/>
      <c r="H429" s="208">
        <v>3.129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145</v>
      </c>
      <c r="AU429" s="214" t="s">
        <v>141</v>
      </c>
      <c r="AV429" s="14" t="s">
        <v>141</v>
      </c>
      <c r="AW429" s="14" t="s">
        <v>33</v>
      </c>
      <c r="AX429" s="14" t="s">
        <v>71</v>
      </c>
      <c r="AY429" s="214" t="s">
        <v>132</v>
      </c>
    </row>
    <row r="430" spans="1:65" s="15" customFormat="1">
      <c r="B430" s="215"/>
      <c r="C430" s="216"/>
      <c r="D430" s="195" t="s">
        <v>145</v>
      </c>
      <c r="E430" s="217" t="s">
        <v>19</v>
      </c>
      <c r="F430" s="218" t="s">
        <v>147</v>
      </c>
      <c r="G430" s="216"/>
      <c r="H430" s="219">
        <v>3.129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145</v>
      </c>
      <c r="AU430" s="225" t="s">
        <v>141</v>
      </c>
      <c r="AV430" s="15" t="s">
        <v>140</v>
      </c>
      <c r="AW430" s="15" t="s">
        <v>33</v>
      </c>
      <c r="AX430" s="15" t="s">
        <v>79</v>
      </c>
      <c r="AY430" s="225" t="s">
        <v>132</v>
      </c>
    </row>
    <row r="431" spans="1:65" s="2" customFormat="1" ht="24.2" customHeight="1">
      <c r="A431" s="36"/>
      <c r="B431" s="37"/>
      <c r="C431" s="175" t="s">
        <v>469</v>
      </c>
      <c r="D431" s="175" t="s">
        <v>135</v>
      </c>
      <c r="E431" s="176" t="s">
        <v>470</v>
      </c>
      <c r="F431" s="177" t="s">
        <v>471</v>
      </c>
      <c r="G431" s="178" t="s">
        <v>157</v>
      </c>
      <c r="H431" s="179">
        <v>24.1</v>
      </c>
      <c r="I431" s="180"/>
      <c r="J431" s="181">
        <f>ROUND(I431*H431,2)</f>
        <v>0</v>
      </c>
      <c r="K431" s="177" t="s">
        <v>139</v>
      </c>
      <c r="L431" s="41"/>
      <c r="M431" s="182" t="s">
        <v>19</v>
      </c>
      <c r="N431" s="183" t="s">
        <v>43</v>
      </c>
      <c r="O431" s="66"/>
      <c r="P431" s="184">
        <f>O431*H431</f>
        <v>0</v>
      </c>
      <c r="Q431" s="184">
        <v>1.2200000000000001E-2</v>
      </c>
      <c r="R431" s="184">
        <f>Q431*H431</f>
        <v>0.29402000000000006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243</v>
      </c>
      <c r="AT431" s="186" t="s">
        <v>135</v>
      </c>
      <c r="AU431" s="186" t="s">
        <v>141</v>
      </c>
      <c r="AY431" s="19" t="s">
        <v>132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141</v>
      </c>
      <c r="BK431" s="187">
        <f>ROUND(I431*H431,2)</f>
        <v>0</v>
      </c>
      <c r="BL431" s="19" t="s">
        <v>243</v>
      </c>
      <c r="BM431" s="186" t="s">
        <v>472</v>
      </c>
    </row>
    <row r="432" spans="1:65" s="2" customFormat="1">
      <c r="A432" s="36"/>
      <c r="B432" s="37"/>
      <c r="C432" s="38"/>
      <c r="D432" s="188" t="s">
        <v>143</v>
      </c>
      <c r="E432" s="38"/>
      <c r="F432" s="189" t="s">
        <v>473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143</v>
      </c>
      <c r="AU432" s="19" t="s">
        <v>141</v>
      </c>
    </row>
    <row r="433" spans="1:65" s="13" customFormat="1">
      <c r="B433" s="193"/>
      <c r="C433" s="194"/>
      <c r="D433" s="195" t="s">
        <v>145</v>
      </c>
      <c r="E433" s="196" t="s">
        <v>19</v>
      </c>
      <c r="F433" s="197" t="s">
        <v>146</v>
      </c>
      <c r="G433" s="194"/>
      <c r="H433" s="196" t="s">
        <v>19</v>
      </c>
      <c r="I433" s="198"/>
      <c r="J433" s="194"/>
      <c r="K433" s="194"/>
      <c r="L433" s="199"/>
      <c r="M433" s="200"/>
      <c r="N433" s="201"/>
      <c r="O433" s="201"/>
      <c r="P433" s="201"/>
      <c r="Q433" s="201"/>
      <c r="R433" s="201"/>
      <c r="S433" s="201"/>
      <c r="T433" s="202"/>
      <c r="AT433" s="203" t="s">
        <v>145</v>
      </c>
      <c r="AU433" s="203" t="s">
        <v>141</v>
      </c>
      <c r="AV433" s="13" t="s">
        <v>79</v>
      </c>
      <c r="AW433" s="13" t="s">
        <v>33</v>
      </c>
      <c r="AX433" s="13" t="s">
        <v>71</v>
      </c>
      <c r="AY433" s="203" t="s">
        <v>132</v>
      </c>
    </row>
    <row r="434" spans="1:65" s="14" customFormat="1">
      <c r="B434" s="204"/>
      <c r="C434" s="205"/>
      <c r="D434" s="195" t="s">
        <v>145</v>
      </c>
      <c r="E434" s="206" t="s">
        <v>19</v>
      </c>
      <c r="F434" s="207" t="s">
        <v>474</v>
      </c>
      <c r="G434" s="205"/>
      <c r="H434" s="208">
        <v>24.1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145</v>
      </c>
      <c r="AU434" s="214" t="s">
        <v>141</v>
      </c>
      <c r="AV434" s="14" t="s">
        <v>141</v>
      </c>
      <c r="AW434" s="14" t="s">
        <v>33</v>
      </c>
      <c r="AX434" s="14" t="s">
        <v>71</v>
      </c>
      <c r="AY434" s="214" t="s">
        <v>132</v>
      </c>
    </row>
    <row r="435" spans="1:65" s="15" customFormat="1">
      <c r="B435" s="215"/>
      <c r="C435" s="216"/>
      <c r="D435" s="195" t="s">
        <v>145</v>
      </c>
      <c r="E435" s="217" t="s">
        <v>19</v>
      </c>
      <c r="F435" s="218" t="s">
        <v>147</v>
      </c>
      <c r="G435" s="216"/>
      <c r="H435" s="219">
        <v>24.1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145</v>
      </c>
      <c r="AU435" s="225" t="s">
        <v>141</v>
      </c>
      <c r="AV435" s="15" t="s">
        <v>140</v>
      </c>
      <c r="AW435" s="15" t="s">
        <v>33</v>
      </c>
      <c r="AX435" s="15" t="s">
        <v>79</v>
      </c>
      <c r="AY435" s="225" t="s">
        <v>132</v>
      </c>
    </row>
    <row r="436" spans="1:65" s="2" customFormat="1" ht="24.2" customHeight="1">
      <c r="A436" s="36"/>
      <c r="B436" s="37"/>
      <c r="C436" s="175" t="s">
        <v>475</v>
      </c>
      <c r="D436" s="175" t="s">
        <v>135</v>
      </c>
      <c r="E436" s="176" t="s">
        <v>476</v>
      </c>
      <c r="F436" s="177" t="s">
        <v>477</v>
      </c>
      <c r="G436" s="178" t="s">
        <v>157</v>
      </c>
      <c r="H436" s="179">
        <v>4.91</v>
      </c>
      <c r="I436" s="180"/>
      <c r="J436" s="181">
        <f>ROUND(I436*H436,2)</f>
        <v>0</v>
      </c>
      <c r="K436" s="177" t="s">
        <v>139</v>
      </c>
      <c r="L436" s="41"/>
      <c r="M436" s="182" t="s">
        <v>19</v>
      </c>
      <c r="N436" s="183" t="s">
        <v>43</v>
      </c>
      <c r="O436" s="66"/>
      <c r="P436" s="184">
        <f>O436*H436</f>
        <v>0</v>
      </c>
      <c r="Q436" s="184">
        <v>1.259E-2</v>
      </c>
      <c r="R436" s="184">
        <f>Q436*H436</f>
        <v>6.1816900000000001E-2</v>
      </c>
      <c r="S436" s="184">
        <v>0</v>
      </c>
      <c r="T436" s="185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6" t="s">
        <v>243</v>
      </c>
      <c r="AT436" s="186" t="s">
        <v>135</v>
      </c>
      <c r="AU436" s="186" t="s">
        <v>141</v>
      </c>
      <c r="AY436" s="19" t="s">
        <v>132</v>
      </c>
      <c r="BE436" s="187">
        <f>IF(N436="základní",J436,0)</f>
        <v>0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9" t="s">
        <v>141</v>
      </c>
      <c r="BK436" s="187">
        <f>ROUND(I436*H436,2)</f>
        <v>0</v>
      </c>
      <c r="BL436" s="19" t="s">
        <v>243</v>
      </c>
      <c r="BM436" s="186" t="s">
        <v>478</v>
      </c>
    </row>
    <row r="437" spans="1:65" s="2" customFormat="1">
      <c r="A437" s="36"/>
      <c r="B437" s="37"/>
      <c r="C437" s="38"/>
      <c r="D437" s="188" t="s">
        <v>143</v>
      </c>
      <c r="E437" s="38"/>
      <c r="F437" s="189" t="s">
        <v>479</v>
      </c>
      <c r="G437" s="38"/>
      <c r="H437" s="38"/>
      <c r="I437" s="190"/>
      <c r="J437" s="38"/>
      <c r="K437" s="38"/>
      <c r="L437" s="41"/>
      <c r="M437" s="191"/>
      <c r="N437" s="192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143</v>
      </c>
      <c r="AU437" s="19" t="s">
        <v>141</v>
      </c>
    </row>
    <row r="438" spans="1:65" s="13" customFormat="1">
      <c r="B438" s="193"/>
      <c r="C438" s="194"/>
      <c r="D438" s="195" t="s">
        <v>145</v>
      </c>
      <c r="E438" s="196" t="s">
        <v>19</v>
      </c>
      <c r="F438" s="197" t="s">
        <v>146</v>
      </c>
      <c r="G438" s="194"/>
      <c r="H438" s="196" t="s">
        <v>19</v>
      </c>
      <c r="I438" s="198"/>
      <c r="J438" s="194"/>
      <c r="K438" s="194"/>
      <c r="L438" s="199"/>
      <c r="M438" s="200"/>
      <c r="N438" s="201"/>
      <c r="O438" s="201"/>
      <c r="P438" s="201"/>
      <c r="Q438" s="201"/>
      <c r="R438" s="201"/>
      <c r="S438" s="201"/>
      <c r="T438" s="202"/>
      <c r="AT438" s="203" t="s">
        <v>145</v>
      </c>
      <c r="AU438" s="203" t="s">
        <v>141</v>
      </c>
      <c r="AV438" s="13" t="s">
        <v>79</v>
      </c>
      <c r="AW438" s="13" t="s">
        <v>33</v>
      </c>
      <c r="AX438" s="13" t="s">
        <v>71</v>
      </c>
      <c r="AY438" s="203" t="s">
        <v>132</v>
      </c>
    </row>
    <row r="439" spans="1:65" s="14" customFormat="1">
      <c r="B439" s="204"/>
      <c r="C439" s="205"/>
      <c r="D439" s="195" t="s">
        <v>145</v>
      </c>
      <c r="E439" s="206" t="s">
        <v>19</v>
      </c>
      <c r="F439" s="207" t="s">
        <v>433</v>
      </c>
      <c r="G439" s="205"/>
      <c r="H439" s="208">
        <v>4.91</v>
      </c>
      <c r="I439" s="209"/>
      <c r="J439" s="205"/>
      <c r="K439" s="205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145</v>
      </c>
      <c r="AU439" s="214" t="s">
        <v>141</v>
      </c>
      <c r="AV439" s="14" t="s">
        <v>141</v>
      </c>
      <c r="AW439" s="14" t="s">
        <v>33</v>
      </c>
      <c r="AX439" s="14" t="s">
        <v>71</v>
      </c>
      <c r="AY439" s="214" t="s">
        <v>132</v>
      </c>
    </row>
    <row r="440" spans="1:65" s="15" customFormat="1">
      <c r="B440" s="215"/>
      <c r="C440" s="216"/>
      <c r="D440" s="195" t="s">
        <v>145</v>
      </c>
      <c r="E440" s="217" t="s">
        <v>19</v>
      </c>
      <c r="F440" s="218" t="s">
        <v>147</v>
      </c>
      <c r="G440" s="216"/>
      <c r="H440" s="219">
        <v>4.91</v>
      </c>
      <c r="I440" s="220"/>
      <c r="J440" s="216"/>
      <c r="K440" s="216"/>
      <c r="L440" s="221"/>
      <c r="M440" s="222"/>
      <c r="N440" s="223"/>
      <c r="O440" s="223"/>
      <c r="P440" s="223"/>
      <c r="Q440" s="223"/>
      <c r="R440" s="223"/>
      <c r="S440" s="223"/>
      <c r="T440" s="224"/>
      <c r="AT440" s="225" t="s">
        <v>145</v>
      </c>
      <c r="AU440" s="225" t="s">
        <v>141</v>
      </c>
      <c r="AV440" s="15" t="s">
        <v>140</v>
      </c>
      <c r="AW440" s="15" t="s">
        <v>33</v>
      </c>
      <c r="AX440" s="15" t="s">
        <v>79</v>
      </c>
      <c r="AY440" s="225" t="s">
        <v>132</v>
      </c>
    </row>
    <row r="441" spans="1:65" s="2" customFormat="1" ht="24.2" customHeight="1">
      <c r="A441" s="36"/>
      <c r="B441" s="37"/>
      <c r="C441" s="175" t="s">
        <v>480</v>
      </c>
      <c r="D441" s="175" t="s">
        <v>135</v>
      </c>
      <c r="E441" s="176" t="s">
        <v>481</v>
      </c>
      <c r="F441" s="177" t="s">
        <v>482</v>
      </c>
      <c r="G441" s="178" t="s">
        <v>157</v>
      </c>
      <c r="H441" s="179">
        <v>29.01</v>
      </c>
      <c r="I441" s="180"/>
      <c r="J441" s="181">
        <f>ROUND(I441*H441,2)</f>
        <v>0</v>
      </c>
      <c r="K441" s="177" t="s">
        <v>139</v>
      </c>
      <c r="L441" s="41"/>
      <c r="M441" s="182" t="s">
        <v>19</v>
      </c>
      <c r="N441" s="183" t="s">
        <v>43</v>
      </c>
      <c r="O441" s="66"/>
      <c r="P441" s="184">
        <f>O441*H441</f>
        <v>0</v>
      </c>
      <c r="Q441" s="184">
        <v>1E-4</v>
      </c>
      <c r="R441" s="184">
        <f>Q441*H441</f>
        <v>2.9010000000000004E-3</v>
      </c>
      <c r="S441" s="184">
        <v>0</v>
      </c>
      <c r="T441" s="185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6" t="s">
        <v>243</v>
      </c>
      <c r="AT441" s="186" t="s">
        <v>135</v>
      </c>
      <c r="AU441" s="186" t="s">
        <v>141</v>
      </c>
      <c r="AY441" s="19" t="s">
        <v>132</v>
      </c>
      <c r="BE441" s="187">
        <f>IF(N441="základní",J441,0)</f>
        <v>0</v>
      </c>
      <c r="BF441" s="187">
        <f>IF(N441="snížená",J441,0)</f>
        <v>0</v>
      </c>
      <c r="BG441" s="187">
        <f>IF(N441="zákl. přenesená",J441,0)</f>
        <v>0</v>
      </c>
      <c r="BH441" s="187">
        <f>IF(N441="sníž. přenesená",J441,0)</f>
        <v>0</v>
      </c>
      <c r="BI441" s="187">
        <f>IF(N441="nulová",J441,0)</f>
        <v>0</v>
      </c>
      <c r="BJ441" s="19" t="s">
        <v>141</v>
      </c>
      <c r="BK441" s="187">
        <f>ROUND(I441*H441,2)</f>
        <v>0</v>
      </c>
      <c r="BL441" s="19" t="s">
        <v>243</v>
      </c>
      <c r="BM441" s="186" t="s">
        <v>483</v>
      </c>
    </row>
    <row r="442" spans="1:65" s="2" customFormat="1">
      <c r="A442" s="36"/>
      <c r="B442" s="37"/>
      <c r="C442" s="38"/>
      <c r="D442" s="188" t="s">
        <v>143</v>
      </c>
      <c r="E442" s="38"/>
      <c r="F442" s="189" t="s">
        <v>484</v>
      </c>
      <c r="G442" s="38"/>
      <c r="H442" s="38"/>
      <c r="I442" s="190"/>
      <c r="J442" s="38"/>
      <c r="K442" s="38"/>
      <c r="L442" s="41"/>
      <c r="M442" s="191"/>
      <c r="N442" s="192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143</v>
      </c>
      <c r="AU442" s="19" t="s">
        <v>141</v>
      </c>
    </row>
    <row r="443" spans="1:65" s="13" customFormat="1">
      <c r="B443" s="193"/>
      <c r="C443" s="194"/>
      <c r="D443" s="195" t="s">
        <v>145</v>
      </c>
      <c r="E443" s="196" t="s">
        <v>19</v>
      </c>
      <c r="F443" s="197" t="s">
        <v>146</v>
      </c>
      <c r="G443" s="194"/>
      <c r="H443" s="196" t="s">
        <v>19</v>
      </c>
      <c r="I443" s="198"/>
      <c r="J443" s="194"/>
      <c r="K443" s="194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145</v>
      </c>
      <c r="AU443" s="203" t="s">
        <v>141</v>
      </c>
      <c r="AV443" s="13" t="s">
        <v>79</v>
      </c>
      <c r="AW443" s="13" t="s">
        <v>33</v>
      </c>
      <c r="AX443" s="13" t="s">
        <v>71</v>
      </c>
      <c r="AY443" s="203" t="s">
        <v>132</v>
      </c>
    </row>
    <row r="444" spans="1:65" s="14" customFormat="1">
      <c r="B444" s="204"/>
      <c r="C444" s="205"/>
      <c r="D444" s="195" t="s">
        <v>145</v>
      </c>
      <c r="E444" s="206" t="s">
        <v>19</v>
      </c>
      <c r="F444" s="207" t="s">
        <v>474</v>
      </c>
      <c r="G444" s="205"/>
      <c r="H444" s="208">
        <v>24.1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145</v>
      </c>
      <c r="AU444" s="214" t="s">
        <v>141</v>
      </c>
      <c r="AV444" s="14" t="s">
        <v>141</v>
      </c>
      <c r="AW444" s="14" t="s">
        <v>33</v>
      </c>
      <c r="AX444" s="14" t="s">
        <v>71</v>
      </c>
      <c r="AY444" s="214" t="s">
        <v>132</v>
      </c>
    </row>
    <row r="445" spans="1:65" s="14" customFormat="1">
      <c r="B445" s="204"/>
      <c r="C445" s="205"/>
      <c r="D445" s="195" t="s">
        <v>145</v>
      </c>
      <c r="E445" s="206" t="s">
        <v>19</v>
      </c>
      <c r="F445" s="207" t="s">
        <v>433</v>
      </c>
      <c r="G445" s="205"/>
      <c r="H445" s="208">
        <v>4.91</v>
      </c>
      <c r="I445" s="209"/>
      <c r="J445" s="205"/>
      <c r="K445" s="205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145</v>
      </c>
      <c r="AU445" s="214" t="s">
        <v>141</v>
      </c>
      <c r="AV445" s="14" t="s">
        <v>141</v>
      </c>
      <c r="AW445" s="14" t="s">
        <v>33</v>
      </c>
      <c r="AX445" s="14" t="s">
        <v>71</v>
      </c>
      <c r="AY445" s="214" t="s">
        <v>132</v>
      </c>
    </row>
    <row r="446" spans="1:65" s="15" customFormat="1">
      <c r="B446" s="215"/>
      <c r="C446" s="216"/>
      <c r="D446" s="195" t="s">
        <v>145</v>
      </c>
      <c r="E446" s="217" t="s">
        <v>19</v>
      </c>
      <c r="F446" s="218" t="s">
        <v>147</v>
      </c>
      <c r="G446" s="216"/>
      <c r="H446" s="219">
        <v>29.01</v>
      </c>
      <c r="I446" s="220"/>
      <c r="J446" s="216"/>
      <c r="K446" s="216"/>
      <c r="L446" s="221"/>
      <c r="M446" s="222"/>
      <c r="N446" s="223"/>
      <c r="O446" s="223"/>
      <c r="P446" s="223"/>
      <c r="Q446" s="223"/>
      <c r="R446" s="223"/>
      <c r="S446" s="223"/>
      <c r="T446" s="224"/>
      <c r="AT446" s="225" t="s">
        <v>145</v>
      </c>
      <c r="AU446" s="225" t="s">
        <v>141</v>
      </c>
      <c r="AV446" s="15" t="s">
        <v>140</v>
      </c>
      <c r="AW446" s="15" t="s">
        <v>33</v>
      </c>
      <c r="AX446" s="15" t="s">
        <v>79</v>
      </c>
      <c r="AY446" s="225" t="s">
        <v>132</v>
      </c>
    </row>
    <row r="447" spans="1:65" s="2" customFormat="1" ht="21.75" customHeight="1">
      <c r="A447" s="36"/>
      <c r="B447" s="37"/>
      <c r="C447" s="175" t="s">
        <v>485</v>
      </c>
      <c r="D447" s="175" t="s">
        <v>135</v>
      </c>
      <c r="E447" s="176" t="s">
        <v>486</v>
      </c>
      <c r="F447" s="177" t="s">
        <v>487</v>
      </c>
      <c r="G447" s="178" t="s">
        <v>157</v>
      </c>
      <c r="H447" s="179">
        <v>29.01</v>
      </c>
      <c r="I447" s="180"/>
      <c r="J447" s="181">
        <f>ROUND(I447*H447,2)</f>
        <v>0</v>
      </c>
      <c r="K447" s="177" t="s">
        <v>139</v>
      </c>
      <c r="L447" s="41"/>
      <c r="M447" s="182" t="s">
        <v>19</v>
      </c>
      <c r="N447" s="183" t="s">
        <v>43</v>
      </c>
      <c r="O447" s="66"/>
      <c r="P447" s="184">
        <f>O447*H447</f>
        <v>0</v>
      </c>
      <c r="Q447" s="184">
        <v>6.9999999999999999E-4</v>
      </c>
      <c r="R447" s="184">
        <f>Q447*H447</f>
        <v>2.0307000000000002E-2</v>
      </c>
      <c r="S447" s="184">
        <v>0</v>
      </c>
      <c r="T447" s="185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6" t="s">
        <v>243</v>
      </c>
      <c r="AT447" s="186" t="s">
        <v>135</v>
      </c>
      <c r="AU447" s="186" t="s">
        <v>141</v>
      </c>
      <c r="AY447" s="19" t="s">
        <v>132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9" t="s">
        <v>141</v>
      </c>
      <c r="BK447" s="187">
        <f>ROUND(I447*H447,2)</f>
        <v>0</v>
      </c>
      <c r="BL447" s="19" t="s">
        <v>243</v>
      </c>
      <c r="BM447" s="186" t="s">
        <v>488</v>
      </c>
    </row>
    <row r="448" spans="1:65" s="2" customFormat="1">
      <c r="A448" s="36"/>
      <c r="B448" s="37"/>
      <c r="C448" s="38"/>
      <c r="D448" s="188" t="s">
        <v>143</v>
      </c>
      <c r="E448" s="38"/>
      <c r="F448" s="189" t="s">
        <v>489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143</v>
      </c>
      <c r="AU448" s="19" t="s">
        <v>141</v>
      </c>
    </row>
    <row r="449" spans="1:65" s="13" customFormat="1">
      <c r="B449" s="193"/>
      <c r="C449" s="194"/>
      <c r="D449" s="195" t="s">
        <v>145</v>
      </c>
      <c r="E449" s="196" t="s">
        <v>19</v>
      </c>
      <c r="F449" s="197" t="s">
        <v>146</v>
      </c>
      <c r="G449" s="194"/>
      <c r="H449" s="196" t="s">
        <v>19</v>
      </c>
      <c r="I449" s="198"/>
      <c r="J449" s="194"/>
      <c r="K449" s="194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145</v>
      </c>
      <c r="AU449" s="203" t="s">
        <v>141</v>
      </c>
      <c r="AV449" s="13" t="s">
        <v>79</v>
      </c>
      <c r="AW449" s="13" t="s">
        <v>33</v>
      </c>
      <c r="AX449" s="13" t="s">
        <v>71</v>
      </c>
      <c r="AY449" s="203" t="s">
        <v>132</v>
      </c>
    </row>
    <row r="450" spans="1:65" s="14" customFormat="1">
      <c r="B450" s="204"/>
      <c r="C450" s="205"/>
      <c r="D450" s="195" t="s">
        <v>145</v>
      </c>
      <c r="E450" s="206" t="s">
        <v>19</v>
      </c>
      <c r="F450" s="207" t="s">
        <v>474</v>
      </c>
      <c r="G450" s="205"/>
      <c r="H450" s="208">
        <v>24.1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145</v>
      </c>
      <c r="AU450" s="214" t="s">
        <v>141</v>
      </c>
      <c r="AV450" s="14" t="s">
        <v>141</v>
      </c>
      <c r="AW450" s="14" t="s">
        <v>33</v>
      </c>
      <c r="AX450" s="14" t="s">
        <v>71</v>
      </c>
      <c r="AY450" s="214" t="s">
        <v>132</v>
      </c>
    </row>
    <row r="451" spans="1:65" s="14" customFormat="1">
      <c r="B451" s="204"/>
      <c r="C451" s="205"/>
      <c r="D451" s="195" t="s">
        <v>145</v>
      </c>
      <c r="E451" s="206" t="s">
        <v>19</v>
      </c>
      <c r="F451" s="207" t="s">
        <v>433</v>
      </c>
      <c r="G451" s="205"/>
      <c r="H451" s="208">
        <v>4.91</v>
      </c>
      <c r="I451" s="209"/>
      <c r="J451" s="205"/>
      <c r="K451" s="205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145</v>
      </c>
      <c r="AU451" s="214" t="s">
        <v>141</v>
      </c>
      <c r="AV451" s="14" t="s">
        <v>141</v>
      </c>
      <c r="AW451" s="14" t="s">
        <v>33</v>
      </c>
      <c r="AX451" s="14" t="s">
        <v>71</v>
      </c>
      <c r="AY451" s="214" t="s">
        <v>132</v>
      </c>
    </row>
    <row r="452" spans="1:65" s="15" customFormat="1">
      <c r="B452" s="215"/>
      <c r="C452" s="216"/>
      <c r="D452" s="195" t="s">
        <v>145</v>
      </c>
      <c r="E452" s="217" t="s">
        <v>19</v>
      </c>
      <c r="F452" s="218" t="s">
        <v>147</v>
      </c>
      <c r="G452" s="216"/>
      <c r="H452" s="219">
        <v>29.01</v>
      </c>
      <c r="I452" s="220"/>
      <c r="J452" s="216"/>
      <c r="K452" s="216"/>
      <c r="L452" s="221"/>
      <c r="M452" s="222"/>
      <c r="N452" s="223"/>
      <c r="O452" s="223"/>
      <c r="P452" s="223"/>
      <c r="Q452" s="223"/>
      <c r="R452" s="223"/>
      <c r="S452" s="223"/>
      <c r="T452" s="224"/>
      <c r="AT452" s="225" t="s">
        <v>145</v>
      </c>
      <c r="AU452" s="225" t="s">
        <v>141</v>
      </c>
      <c r="AV452" s="15" t="s">
        <v>140</v>
      </c>
      <c r="AW452" s="15" t="s">
        <v>33</v>
      </c>
      <c r="AX452" s="15" t="s">
        <v>79</v>
      </c>
      <c r="AY452" s="225" t="s">
        <v>132</v>
      </c>
    </row>
    <row r="453" spans="1:65" s="2" customFormat="1" ht="24.2" customHeight="1">
      <c r="A453" s="36"/>
      <c r="B453" s="37"/>
      <c r="C453" s="175" t="s">
        <v>490</v>
      </c>
      <c r="D453" s="175" t="s">
        <v>135</v>
      </c>
      <c r="E453" s="176" t="s">
        <v>491</v>
      </c>
      <c r="F453" s="177" t="s">
        <v>492</v>
      </c>
      <c r="G453" s="178" t="s">
        <v>138</v>
      </c>
      <c r="H453" s="179">
        <v>1</v>
      </c>
      <c r="I453" s="180"/>
      <c r="J453" s="181">
        <f>ROUND(I453*H453,2)</f>
        <v>0</v>
      </c>
      <c r="K453" s="177" t="s">
        <v>139</v>
      </c>
      <c r="L453" s="41"/>
      <c r="M453" s="182" t="s">
        <v>19</v>
      </c>
      <c r="N453" s="183" t="s">
        <v>43</v>
      </c>
      <c r="O453" s="66"/>
      <c r="P453" s="184">
        <f>O453*H453</f>
        <v>0</v>
      </c>
      <c r="Q453" s="184">
        <v>3.0000000000000001E-5</v>
      </c>
      <c r="R453" s="184">
        <f>Q453*H453</f>
        <v>3.0000000000000001E-5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243</v>
      </c>
      <c r="AT453" s="186" t="s">
        <v>135</v>
      </c>
      <c r="AU453" s="186" t="s">
        <v>141</v>
      </c>
      <c r="AY453" s="19" t="s">
        <v>132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141</v>
      </c>
      <c r="BK453" s="187">
        <f>ROUND(I453*H453,2)</f>
        <v>0</v>
      </c>
      <c r="BL453" s="19" t="s">
        <v>243</v>
      </c>
      <c r="BM453" s="186" t="s">
        <v>493</v>
      </c>
    </row>
    <row r="454" spans="1:65" s="2" customFormat="1">
      <c r="A454" s="36"/>
      <c r="B454" s="37"/>
      <c r="C454" s="38"/>
      <c r="D454" s="188" t="s">
        <v>143</v>
      </c>
      <c r="E454" s="38"/>
      <c r="F454" s="189" t="s">
        <v>494</v>
      </c>
      <c r="G454" s="38"/>
      <c r="H454" s="38"/>
      <c r="I454" s="190"/>
      <c r="J454" s="38"/>
      <c r="K454" s="38"/>
      <c r="L454" s="41"/>
      <c r="M454" s="191"/>
      <c r="N454" s="192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143</v>
      </c>
      <c r="AU454" s="19" t="s">
        <v>141</v>
      </c>
    </row>
    <row r="455" spans="1:65" s="13" customFormat="1">
      <c r="B455" s="193"/>
      <c r="C455" s="194"/>
      <c r="D455" s="195" t="s">
        <v>145</v>
      </c>
      <c r="E455" s="196" t="s">
        <v>19</v>
      </c>
      <c r="F455" s="197" t="s">
        <v>146</v>
      </c>
      <c r="G455" s="194"/>
      <c r="H455" s="196" t="s">
        <v>19</v>
      </c>
      <c r="I455" s="198"/>
      <c r="J455" s="194"/>
      <c r="K455" s="194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145</v>
      </c>
      <c r="AU455" s="203" t="s">
        <v>141</v>
      </c>
      <c r="AV455" s="13" t="s">
        <v>79</v>
      </c>
      <c r="AW455" s="13" t="s">
        <v>33</v>
      </c>
      <c r="AX455" s="13" t="s">
        <v>71</v>
      </c>
      <c r="AY455" s="203" t="s">
        <v>132</v>
      </c>
    </row>
    <row r="456" spans="1:65" s="13" customFormat="1">
      <c r="B456" s="193"/>
      <c r="C456" s="194"/>
      <c r="D456" s="195" t="s">
        <v>145</v>
      </c>
      <c r="E456" s="196" t="s">
        <v>19</v>
      </c>
      <c r="F456" s="197" t="s">
        <v>185</v>
      </c>
      <c r="G456" s="194"/>
      <c r="H456" s="196" t="s">
        <v>19</v>
      </c>
      <c r="I456" s="198"/>
      <c r="J456" s="194"/>
      <c r="K456" s="194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145</v>
      </c>
      <c r="AU456" s="203" t="s">
        <v>141</v>
      </c>
      <c r="AV456" s="13" t="s">
        <v>79</v>
      </c>
      <c r="AW456" s="13" t="s">
        <v>33</v>
      </c>
      <c r="AX456" s="13" t="s">
        <v>71</v>
      </c>
      <c r="AY456" s="203" t="s">
        <v>132</v>
      </c>
    </row>
    <row r="457" spans="1:65" s="14" customFormat="1">
      <c r="B457" s="204"/>
      <c r="C457" s="205"/>
      <c r="D457" s="195" t="s">
        <v>145</v>
      </c>
      <c r="E457" s="206" t="s">
        <v>19</v>
      </c>
      <c r="F457" s="207" t="s">
        <v>79</v>
      </c>
      <c r="G457" s="205"/>
      <c r="H457" s="208">
        <v>1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145</v>
      </c>
      <c r="AU457" s="214" t="s">
        <v>141</v>
      </c>
      <c r="AV457" s="14" t="s">
        <v>141</v>
      </c>
      <c r="AW457" s="14" t="s">
        <v>33</v>
      </c>
      <c r="AX457" s="14" t="s">
        <v>71</v>
      </c>
      <c r="AY457" s="214" t="s">
        <v>132</v>
      </c>
    </row>
    <row r="458" spans="1:65" s="15" customFormat="1">
      <c r="B458" s="215"/>
      <c r="C458" s="216"/>
      <c r="D458" s="195" t="s">
        <v>145</v>
      </c>
      <c r="E458" s="217" t="s">
        <v>19</v>
      </c>
      <c r="F458" s="218" t="s">
        <v>147</v>
      </c>
      <c r="G458" s="216"/>
      <c r="H458" s="219">
        <v>1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145</v>
      </c>
      <c r="AU458" s="225" t="s">
        <v>141</v>
      </c>
      <c r="AV458" s="15" t="s">
        <v>140</v>
      </c>
      <c r="AW458" s="15" t="s">
        <v>33</v>
      </c>
      <c r="AX458" s="15" t="s">
        <v>79</v>
      </c>
      <c r="AY458" s="225" t="s">
        <v>132</v>
      </c>
    </row>
    <row r="459" spans="1:65" s="2" customFormat="1" ht="16.5" customHeight="1">
      <c r="A459" s="36"/>
      <c r="B459" s="37"/>
      <c r="C459" s="226" t="s">
        <v>495</v>
      </c>
      <c r="D459" s="226" t="s">
        <v>230</v>
      </c>
      <c r="E459" s="227" t="s">
        <v>496</v>
      </c>
      <c r="F459" s="228" t="s">
        <v>497</v>
      </c>
      <c r="G459" s="229" t="s">
        <v>138</v>
      </c>
      <c r="H459" s="230">
        <v>1</v>
      </c>
      <c r="I459" s="231"/>
      <c r="J459" s="232">
        <f>ROUND(I459*H459,2)</f>
        <v>0</v>
      </c>
      <c r="K459" s="228" t="s">
        <v>139</v>
      </c>
      <c r="L459" s="233"/>
      <c r="M459" s="234" t="s">
        <v>19</v>
      </c>
      <c r="N459" s="235" t="s">
        <v>43</v>
      </c>
      <c r="O459" s="66"/>
      <c r="P459" s="184">
        <f>O459*H459</f>
        <v>0</v>
      </c>
      <c r="Q459" s="184">
        <v>4.1999999999999997E-3</v>
      </c>
      <c r="R459" s="184">
        <f>Q459*H459</f>
        <v>4.1999999999999997E-3</v>
      </c>
      <c r="S459" s="184">
        <v>0</v>
      </c>
      <c r="T459" s="18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346</v>
      </c>
      <c r="AT459" s="186" t="s">
        <v>230</v>
      </c>
      <c r="AU459" s="186" t="s">
        <v>141</v>
      </c>
      <c r="AY459" s="19" t="s">
        <v>132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141</v>
      </c>
      <c r="BK459" s="187">
        <f>ROUND(I459*H459,2)</f>
        <v>0</v>
      </c>
      <c r="BL459" s="19" t="s">
        <v>243</v>
      </c>
      <c r="BM459" s="186" t="s">
        <v>498</v>
      </c>
    </row>
    <row r="460" spans="1:65" s="13" customFormat="1">
      <c r="B460" s="193"/>
      <c r="C460" s="194"/>
      <c r="D460" s="195" t="s">
        <v>145</v>
      </c>
      <c r="E460" s="196" t="s">
        <v>19</v>
      </c>
      <c r="F460" s="197" t="s">
        <v>146</v>
      </c>
      <c r="G460" s="194"/>
      <c r="H460" s="196" t="s">
        <v>19</v>
      </c>
      <c r="I460" s="198"/>
      <c r="J460" s="194"/>
      <c r="K460" s="194"/>
      <c r="L460" s="199"/>
      <c r="M460" s="200"/>
      <c r="N460" s="201"/>
      <c r="O460" s="201"/>
      <c r="P460" s="201"/>
      <c r="Q460" s="201"/>
      <c r="R460" s="201"/>
      <c r="S460" s="201"/>
      <c r="T460" s="202"/>
      <c r="AT460" s="203" t="s">
        <v>145</v>
      </c>
      <c r="AU460" s="203" t="s">
        <v>141</v>
      </c>
      <c r="AV460" s="13" t="s">
        <v>79</v>
      </c>
      <c r="AW460" s="13" t="s">
        <v>33</v>
      </c>
      <c r="AX460" s="13" t="s">
        <v>71</v>
      </c>
      <c r="AY460" s="203" t="s">
        <v>132</v>
      </c>
    </row>
    <row r="461" spans="1:65" s="13" customFormat="1">
      <c r="B461" s="193"/>
      <c r="C461" s="194"/>
      <c r="D461" s="195" t="s">
        <v>145</v>
      </c>
      <c r="E461" s="196" t="s">
        <v>19</v>
      </c>
      <c r="F461" s="197" t="s">
        <v>185</v>
      </c>
      <c r="G461" s="194"/>
      <c r="H461" s="196" t="s">
        <v>19</v>
      </c>
      <c r="I461" s="198"/>
      <c r="J461" s="194"/>
      <c r="K461" s="194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145</v>
      </c>
      <c r="AU461" s="203" t="s">
        <v>141</v>
      </c>
      <c r="AV461" s="13" t="s">
        <v>79</v>
      </c>
      <c r="AW461" s="13" t="s">
        <v>33</v>
      </c>
      <c r="AX461" s="13" t="s">
        <v>71</v>
      </c>
      <c r="AY461" s="203" t="s">
        <v>132</v>
      </c>
    </row>
    <row r="462" spans="1:65" s="14" customFormat="1">
      <c r="B462" s="204"/>
      <c r="C462" s="205"/>
      <c r="D462" s="195" t="s">
        <v>145</v>
      </c>
      <c r="E462" s="206" t="s">
        <v>19</v>
      </c>
      <c r="F462" s="207" t="s">
        <v>79</v>
      </c>
      <c r="G462" s="205"/>
      <c r="H462" s="208">
        <v>1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145</v>
      </c>
      <c r="AU462" s="214" t="s">
        <v>141</v>
      </c>
      <c r="AV462" s="14" t="s">
        <v>141</v>
      </c>
      <c r="AW462" s="14" t="s">
        <v>33</v>
      </c>
      <c r="AX462" s="14" t="s">
        <v>71</v>
      </c>
      <c r="AY462" s="214" t="s">
        <v>132</v>
      </c>
    </row>
    <row r="463" spans="1:65" s="15" customFormat="1">
      <c r="B463" s="215"/>
      <c r="C463" s="216"/>
      <c r="D463" s="195" t="s">
        <v>145</v>
      </c>
      <c r="E463" s="217" t="s">
        <v>19</v>
      </c>
      <c r="F463" s="218" t="s">
        <v>147</v>
      </c>
      <c r="G463" s="216"/>
      <c r="H463" s="219">
        <v>1</v>
      </c>
      <c r="I463" s="220"/>
      <c r="J463" s="216"/>
      <c r="K463" s="216"/>
      <c r="L463" s="221"/>
      <c r="M463" s="222"/>
      <c r="N463" s="223"/>
      <c r="O463" s="223"/>
      <c r="P463" s="223"/>
      <c r="Q463" s="223"/>
      <c r="R463" s="223"/>
      <c r="S463" s="223"/>
      <c r="T463" s="224"/>
      <c r="AT463" s="225" t="s">
        <v>145</v>
      </c>
      <c r="AU463" s="225" t="s">
        <v>141</v>
      </c>
      <c r="AV463" s="15" t="s">
        <v>140</v>
      </c>
      <c r="AW463" s="15" t="s">
        <v>33</v>
      </c>
      <c r="AX463" s="15" t="s">
        <v>79</v>
      </c>
      <c r="AY463" s="225" t="s">
        <v>132</v>
      </c>
    </row>
    <row r="464" spans="1:65" s="2" customFormat="1" ht="37.9" customHeight="1">
      <c r="A464" s="36"/>
      <c r="B464" s="37"/>
      <c r="C464" s="175" t="s">
        <v>499</v>
      </c>
      <c r="D464" s="175" t="s">
        <v>135</v>
      </c>
      <c r="E464" s="176" t="s">
        <v>500</v>
      </c>
      <c r="F464" s="177" t="s">
        <v>501</v>
      </c>
      <c r="G464" s="178" t="s">
        <v>150</v>
      </c>
      <c r="H464" s="179">
        <v>0.42599999999999999</v>
      </c>
      <c r="I464" s="180"/>
      <c r="J464" s="181">
        <f>ROUND(I464*H464,2)</f>
        <v>0</v>
      </c>
      <c r="K464" s="177" t="s">
        <v>139</v>
      </c>
      <c r="L464" s="41"/>
      <c r="M464" s="182" t="s">
        <v>19</v>
      </c>
      <c r="N464" s="183" t="s">
        <v>43</v>
      </c>
      <c r="O464" s="66"/>
      <c r="P464" s="184">
        <f>O464*H464</f>
        <v>0</v>
      </c>
      <c r="Q464" s="184">
        <v>0</v>
      </c>
      <c r="R464" s="184">
        <f>Q464*H464</f>
        <v>0</v>
      </c>
      <c r="S464" s="184">
        <v>0</v>
      </c>
      <c r="T464" s="185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6" t="s">
        <v>243</v>
      </c>
      <c r="AT464" s="186" t="s">
        <v>135</v>
      </c>
      <c r="AU464" s="186" t="s">
        <v>141</v>
      </c>
      <c r="AY464" s="19" t="s">
        <v>132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9" t="s">
        <v>141</v>
      </c>
      <c r="BK464" s="187">
        <f>ROUND(I464*H464,2)</f>
        <v>0</v>
      </c>
      <c r="BL464" s="19" t="s">
        <v>243</v>
      </c>
      <c r="BM464" s="186" t="s">
        <v>502</v>
      </c>
    </row>
    <row r="465" spans="1:65" s="2" customFormat="1">
      <c r="A465" s="36"/>
      <c r="B465" s="37"/>
      <c r="C465" s="38"/>
      <c r="D465" s="188" t="s">
        <v>143</v>
      </c>
      <c r="E465" s="38"/>
      <c r="F465" s="189" t="s">
        <v>503</v>
      </c>
      <c r="G465" s="38"/>
      <c r="H465" s="38"/>
      <c r="I465" s="190"/>
      <c r="J465" s="38"/>
      <c r="K465" s="38"/>
      <c r="L465" s="41"/>
      <c r="M465" s="191"/>
      <c r="N465" s="192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143</v>
      </c>
      <c r="AU465" s="19" t="s">
        <v>141</v>
      </c>
    </row>
    <row r="466" spans="1:65" s="12" customFormat="1" ht="22.9" customHeight="1">
      <c r="B466" s="159"/>
      <c r="C466" s="160"/>
      <c r="D466" s="161" t="s">
        <v>70</v>
      </c>
      <c r="E466" s="173" t="s">
        <v>504</v>
      </c>
      <c r="F466" s="173" t="s">
        <v>505</v>
      </c>
      <c r="G466" s="160"/>
      <c r="H466" s="160"/>
      <c r="I466" s="163"/>
      <c r="J466" s="174">
        <f>BK466</f>
        <v>0</v>
      </c>
      <c r="K466" s="160"/>
      <c r="L466" s="165"/>
      <c r="M466" s="166"/>
      <c r="N466" s="167"/>
      <c r="O466" s="167"/>
      <c r="P466" s="168">
        <f>SUM(P467:P582)</f>
        <v>0</v>
      </c>
      <c r="Q466" s="167"/>
      <c r="R466" s="168">
        <f>SUM(R467:R582)</f>
        <v>0.13738999999999998</v>
      </c>
      <c r="S466" s="167"/>
      <c r="T466" s="169">
        <f>SUM(T467:T582)</f>
        <v>7.2000000000000008E-2</v>
      </c>
      <c r="AR466" s="170" t="s">
        <v>141</v>
      </c>
      <c r="AT466" s="171" t="s">
        <v>70</v>
      </c>
      <c r="AU466" s="171" t="s">
        <v>79</v>
      </c>
      <c r="AY466" s="170" t="s">
        <v>132</v>
      </c>
      <c r="BK466" s="172">
        <f>SUM(BK467:BK582)</f>
        <v>0</v>
      </c>
    </row>
    <row r="467" spans="1:65" s="2" customFormat="1" ht="16.5" customHeight="1">
      <c r="A467" s="36"/>
      <c r="B467" s="37"/>
      <c r="C467" s="175" t="s">
        <v>506</v>
      </c>
      <c r="D467" s="175" t="s">
        <v>135</v>
      </c>
      <c r="E467" s="176" t="s">
        <v>507</v>
      </c>
      <c r="F467" s="177" t="s">
        <v>508</v>
      </c>
      <c r="G467" s="178" t="s">
        <v>157</v>
      </c>
      <c r="H467" s="179">
        <v>4.4450000000000003</v>
      </c>
      <c r="I467" s="180"/>
      <c r="J467" s="181">
        <f>ROUND(I467*H467,2)</f>
        <v>0</v>
      </c>
      <c r="K467" s="177" t="s">
        <v>264</v>
      </c>
      <c r="L467" s="41"/>
      <c r="M467" s="182" t="s">
        <v>19</v>
      </c>
      <c r="N467" s="183" t="s">
        <v>43</v>
      </c>
      <c r="O467" s="66"/>
      <c r="P467" s="184">
        <f>O467*H467</f>
        <v>0</v>
      </c>
      <c r="Q467" s="184">
        <v>0</v>
      </c>
      <c r="R467" s="184">
        <f>Q467*H467</f>
        <v>0</v>
      </c>
      <c r="S467" s="184">
        <v>0</v>
      </c>
      <c r="T467" s="185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6" t="s">
        <v>243</v>
      </c>
      <c r="AT467" s="186" t="s">
        <v>135</v>
      </c>
      <c r="AU467" s="186" t="s">
        <v>141</v>
      </c>
      <c r="AY467" s="19" t="s">
        <v>132</v>
      </c>
      <c r="BE467" s="187">
        <f>IF(N467="základní",J467,0)</f>
        <v>0</v>
      </c>
      <c r="BF467" s="187">
        <f>IF(N467="snížená",J467,0)</f>
        <v>0</v>
      </c>
      <c r="BG467" s="187">
        <f>IF(N467="zákl. přenesená",J467,0)</f>
        <v>0</v>
      </c>
      <c r="BH467" s="187">
        <f>IF(N467="sníž. přenesená",J467,0)</f>
        <v>0</v>
      </c>
      <c r="BI467" s="187">
        <f>IF(N467="nulová",J467,0)</f>
        <v>0</v>
      </c>
      <c r="BJ467" s="19" t="s">
        <v>141</v>
      </c>
      <c r="BK467" s="187">
        <f>ROUND(I467*H467,2)</f>
        <v>0</v>
      </c>
      <c r="BL467" s="19" t="s">
        <v>243</v>
      </c>
      <c r="BM467" s="186" t="s">
        <v>509</v>
      </c>
    </row>
    <row r="468" spans="1:65" s="2" customFormat="1" ht="39">
      <c r="A468" s="36"/>
      <c r="B468" s="37"/>
      <c r="C468" s="38"/>
      <c r="D468" s="195" t="s">
        <v>510</v>
      </c>
      <c r="E468" s="38"/>
      <c r="F468" s="236" t="s">
        <v>511</v>
      </c>
      <c r="G468" s="38"/>
      <c r="H468" s="38"/>
      <c r="I468" s="190"/>
      <c r="J468" s="38"/>
      <c r="K468" s="38"/>
      <c r="L468" s="41"/>
      <c r="M468" s="191"/>
      <c r="N468" s="192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510</v>
      </c>
      <c r="AU468" s="19" t="s">
        <v>141</v>
      </c>
    </row>
    <row r="469" spans="1:65" s="13" customFormat="1">
      <c r="B469" s="193"/>
      <c r="C469" s="194"/>
      <c r="D469" s="195" t="s">
        <v>145</v>
      </c>
      <c r="E469" s="196" t="s">
        <v>19</v>
      </c>
      <c r="F469" s="197" t="s">
        <v>146</v>
      </c>
      <c r="G469" s="194"/>
      <c r="H469" s="196" t="s">
        <v>19</v>
      </c>
      <c r="I469" s="198"/>
      <c r="J469" s="194"/>
      <c r="K469" s="194"/>
      <c r="L469" s="199"/>
      <c r="M469" s="200"/>
      <c r="N469" s="201"/>
      <c r="O469" s="201"/>
      <c r="P469" s="201"/>
      <c r="Q469" s="201"/>
      <c r="R469" s="201"/>
      <c r="S469" s="201"/>
      <c r="T469" s="202"/>
      <c r="AT469" s="203" t="s">
        <v>145</v>
      </c>
      <c r="AU469" s="203" t="s">
        <v>141</v>
      </c>
      <c r="AV469" s="13" t="s">
        <v>79</v>
      </c>
      <c r="AW469" s="13" t="s">
        <v>33</v>
      </c>
      <c r="AX469" s="13" t="s">
        <v>71</v>
      </c>
      <c r="AY469" s="203" t="s">
        <v>132</v>
      </c>
    </row>
    <row r="470" spans="1:65" s="13" customFormat="1">
      <c r="B470" s="193"/>
      <c r="C470" s="194"/>
      <c r="D470" s="195" t="s">
        <v>145</v>
      </c>
      <c r="E470" s="196" t="s">
        <v>19</v>
      </c>
      <c r="F470" s="197" t="s">
        <v>512</v>
      </c>
      <c r="G470" s="194"/>
      <c r="H470" s="196" t="s">
        <v>19</v>
      </c>
      <c r="I470" s="198"/>
      <c r="J470" s="194"/>
      <c r="K470" s="194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145</v>
      </c>
      <c r="AU470" s="203" t="s">
        <v>141</v>
      </c>
      <c r="AV470" s="13" t="s">
        <v>79</v>
      </c>
      <c r="AW470" s="13" t="s">
        <v>33</v>
      </c>
      <c r="AX470" s="13" t="s">
        <v>71</v>
      </c>
      <c r="AY470" s="203" t="s">
        <v>132</v>
      </c>
    </row>
    <row r="471" spans="1:65" s="14" customFormat="1">
      <c r="B471" s="204"/>
      <c r="C471" s="205"/>
      <c r="D471" s="195" t="s">
        <v>145</v>
      </c>
      <c r="E471" s="206" t="s">
        <v>19</v>
      </c>
      <c r="F471" s="207" t="s">
        <v>513</v>
      </c>
      <c r="G471" s="205"/>
      <c r="H471" s="208">
        <v>4.4450000000000003</v>
      </c>
      <c r="I471" s="209"/>
      <c r="J471" s="205"/>
      <c r="K471" s="205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145</v>
      </c>
      <c r="AU471" s="214" t="s">
        <v>141</v>
      </c>
      <c r="AV471" s="14" t="s">
        <v>141</v>
      </c>
      <c r="AW471" s="14" t="s">
        <v>33</v>
      </c>
      <c r="AX471" s="14" t="s">
        <v>71</v>
      </c>
      <c r="AY471" s="214" t="s">
        <v>132</v>
      </c>
    </row>
    <row r="472" spans="1:65" s="15" customFormat="1">
      <c r="B472" s="215"/>
      <c r="C472" s="216"/>
      <c r="D472" s="195" t="s">
        <v>145</v>
      </c>
      <c r="E472" s="217" t="s">
        <v>19</v>
      </c>
      <c r="F472" s="218" t="s">
        <v>147</v>
      </c>
      <c r="G472" s="216"/>
      <c r="H472" s="219">
        <v>4.4450000000000003</v>
      </c>
      <c r="I472" s="220"/>
      <c r="J472" s="216"/>
      <c r="K472" s="216"/>
      <c r="L472" s="221"/>
      <c r="M472" s="222"/>
      <c r="N472" s="223"/>
      <c r="O472" s="223"/>
      <c r="P472" s="223"/>
      <c r="Q472" s="223"/>
      <c r="R472" s="223"/>
      <c r="S472" s="223"/>
      <c r="T472" s="224"/>
      <c r="AT472" s="225" t="s">
        <v>145</v>
      </c>
      <c r="AU472" s="225" t="s">
        <v>141</v>
      </c>
      <c r="AV472" s="15" t="s">
        <v>140</v>
      </c>
      <c r="AW472" s="15" t="s">
        <v>33</v>
      </c>
      <c r="AX472" s="15" t="s">
        <v>79</v>
      </c>
      <c r="AY472" s="225" t="s">
        <v>132</v>
      </c>
    </row>
    <row r="473" spans="1:65" s="2" customFormat="1" ht="24.2" customHeight="1">
      <c r="A473" s="36"/>
      <c r="B473" s="37"/>
      <c r="C473" s="175" t="s">
        <v>514</v>
      </c>
      <c r="D473" s="175" t="s">
        <v>135</v>
      </c>
      <c r="E473" s="176" t="s">
        <v>515</v>
      </c>
      <c r="F473" s="177" t="s">
        <v>516</v>
      </c>
      <c r="G473" s="178" t="s">
        <v>138</v>
      </c>
      <c r="H473" s="179">
        <v>1</v>
      </c>
      <c r="I473" s="180"/>
      <c r="J473" s="181">
        <f>ROUND(I473*H473,2)</f>
        <v>0</v>
      </c>
      <c r="K473" s="177" t="s">
        <v>139</v>
      </c>
      <c r="L473" s="41"/>
      <c r="M473" s="182" t="s">
        <v>19</v>
      </c>
      <c r="N473" s="183" t="s">
        <v>43</v>
      </c>
      <c r="O473" s="66"/>
      <c r="P473" s="184">
        <f>O473*H473</f>
        <v>0</v>
      </c>
      <c r="Q473" s="184">
        <v>0</v>
      </c>
      <c r="R473" s="184">
        <f>Q473*H473</f>
        <v>0</v>
      </c>
      <c r="S473" s="184">
        <v>0</v>
      </c>
      <c r="T473" s="185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6" t="s">
        <v>243</v>
      </c>
      <c r="AT473" s="186" t="s">
        <v>135</v>
      </c>
      <c r="AU473" s="186" t="s">
        <v>141</v>
      </c>
      <c r="AY473" s="19" t="s">
        <v>132</v>
      </c>
      <c r="BE473" s="187">
        <f>IF(N473="základní",J473,0)</f>
        <v>0</v>
      </c>
      <c r="BF473" s="187">
        <f>IF(N473="snížená",J473,0)</f>
        <v>0</v>
      </c>
      <c r="BG473" s="187">
        <f>IF(N473="zákl. přenesená",J473,0)</f>
        <v>0</v>
      </c>
      <c r="BH473" s="187">
        <f>IF(N473="sníž. přenesená",J473,0)</f>
        <v>0</v>
      </c>
      <c r="BI473" s="187">
        <f>IF(N473="nulová",J473,0)</f>
        <v>0</v>
      </c>
      <c r="BJ473" s="19" t="s">
        <v>141</v>
      </c>
      <c r="BK473" s="187">
        <f>ROUND(I473*H473,2)</f>
        <v>0</v>
      </c>
      <c r="BL473" s="19" t="s">
        <v>243</v>
      </c>
      <c r="BM473" s="186" t="s">
        <v>517</v>
      </c>
    </row>
    <row r="474" spans="1:65" s="2" customFormat="1">
      <c r="A474" s="36"/>
      <c r="B474" s="37"/>
      <c r="C474" s="38"/>
      <c r="D474" s="188" t="s">
        <v>143</v>
      </c>
      <c r="E474" s="38"/>
      <c r="F474" s="189" t="s">
        <v>518</v>
      </c>
      <c r="G474" s="38"/>
      <c r="H474" s="38"/>
      <c r="I474" s="190"/>
      <c r="J474" s="38"/>
      <c r="K474" s="38"/>
      <c r="L474" s="41"/>
      <c r="M474" s="191"/>
      <c r="N474" s="192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143</v>
      </c>
      <c r="AU474" s="19" t="s">
        <v>141</v>
      </c>
    </row>
    <row r="475" spans="1:65" s="13" customFormat="1">
      <c r="B475" s="193"/>
      <c r="C475" s="194"/>
      <c r="D475" s="195" t="s">
        <v>145</v>
      </c>
      <c r="E475" s="196" t="s">
        <v>19</v>
      </c>
      <c r="F475" s="197" t="s">
        <v>146</v>
      </c>
      <c r="G475" s="194"/>
      <c r="H475" s="196" t="s">
        <v>19</v>
      </c>
      <c r="I475" s="198"/>
      <c r="J475" s="194"/>
      <c r="K475" s="194"/>
      <c r="L475" s="199"/>
      <c r="M475" s="200"/>
      <c r="N475" s="201"/>
      <c r="O475" s="201"/>
      <c r="P475" s="201"/>
      <c r="Q475" s="201"/>
      <c r="R475" s="201"/>
      <c r="S475" s="201"/>
      <c r="T475" s="202"/>
      <c r="AT475" s="203" t="s">
        <v>145</v>
      </c>
      <c r="AU475" s="203" t="s">
        <v>141</v>
      </c>
      <c r="AV475" s="13" t="s">
        <v>79</v>
      </c>
      <c r="AW475" s="13" t="s">
        <v>33</v>
      </c>
      <c r="AX475" s="13" t="s">
        <v>71</v>
      </c>
      <c r="AY475" s="203" t="s">
        <v>132</v>
      </c>
    </row>
    <row r="476" spans="1:65" s="13" customFormat="1">
      <c r="B476" s="193"/>
      <c r="C476" s="194"/>
      <c r="D476" s="195" t="s">
        <v>145</v>
      </c>
      <c r="E476" s="196" t="s">
        <v>19</v>
      </c>
      <c r="F476" s="197" t="s">
        <v>519</v>
      </c>
      <c r="G476" s="194"/>
      <c r="H476" s="196" t="s">
        <v>19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145</v>
      </c>
      <c r="AU476" s="203" t="s">
        <v>141</v>
      </c>
      <c r="AV476" s="13" t="s">
        <v>79</v>
      </c>
      <c r="AW476" s="13" t="s">
        <v>33</v>
      </c>
      <c r="AX476" s="13" t="s">
        <v>71</v>
      </c>
      <c r="AY476" s="203" t="s">
        <v>132</v>
      </c>
    </row>
    <row r="477" spans="1:65" s="14" customFormat="1">
      <c r="B477" s="204"/>
      <c r="C477" s="205"/>
      <c r="D477" s="195" t="s">
        <v>145</v>
      </c>
      <c r="E477" s="206" t="s">
        <v>19</v>
      </c>
      <c r="F477" s="207" t="s">
        <v>79</v>
      </c>
      <c r="G477" s="205"/>
      <c r="H477" s="208">
        <v>1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145</v>
      </c>
      <c r="AU477" s="214" t="s">
        <v>141</v>
      </c>
      <c r="AV477" s="14" t="s">
        <v>141</v>
      </c>
      <c r="AW477" s="14" t="s">
        <v>33</v>
      </c>
      <c r="AX477" s="14" t="s">
        <v>71</v>
      </c>
      <c r="AY477" s="214" t="s">
        <v>132</v>
      </c>
    </row>
    <row r="478" spans="1:65" s="15" customFormat="1">
      <c r="B478" s="215"/>
      <c r="C478" s="216"/>
      <c r="D478" s="195" t="s">
        <v>145</v>
      </c>
      <c r="E478" s="217" t="s">
        <v>19</v>
      </c>
      <c r="F478" s="218" t="s">
        <v>147</v>
      </c>
      <c r="G478" s="216"/>
      <c r="H478" s="219">
        <v>1</v>
      </c>
      <c r="I478" s="220"/>
      <c r="J478" s="216"/>
      <c r="K478" s="216"/>
      <c r="L478" s="221"/>
      <c r="M478" s="222"/>
      <c r="N478" s="223"/>
      <c r="O478" s="223"/>
      <c r="P478" s="223"/>
      <c r="Q478" s="223"/>
      <c r="R478" s="223"/>
      <c r="S478" s="223"/>
      <c r="T478" s="224"/>
      <c r="AT478" s="225" t="s">
        <v>145</v>
      </c>
      <c r="AU478" s="225" t="s">
        <v>141</v>
      </c>
      <c r="AV478" s="15" t="s">
        <v>140</v>
      </c>
      <c r="AW478" s="15" t="s">
        <v>33</v>
      </c>
      <c r="AX478" s="15" t="s">
        <v>79</v>
      </c>
      <c r="AY478" s="225" t="s">
        <v>132</v>
      </c>
    </row>
    <row r="479" spans="1:65" s="2" customFormat="1" ht="16.5" customHeight="1">
      <c r="A479" s="36"/>
      <c r="B479" s="37"/>
      <c r="C479" s="226" t="s">
        <v>520</v>
      </c>
      <c r="D479" s="226" t="s">
        <v>230</v>
      </c>
      <c r="E479" s="227" t="s">
        <v>521</v>
      </c>
      <c r="F479" s="228" t="s">
        <v>522</v>
      </c>
      <c r="G479" s="229" t="s">
        <v>138</v>
      </c>
      <c r="H479" s="230">
        <v>1</v>
      </c>
      <c r="I479" s="231"/>
      <c r="J479" s="232">
        <f>ROUND(I479*H479,2)</f>
        <v>0</v>
      </c>
      <c r="K479" s="228" t="s">
        <v>139</v>
      </c>
      <c r="L479" s="233"/>
      <c r="M479" s="234" t="s">
        <v>19</v>
      </c>
      <c r="N479" s="235" t="s">
        <v>43</v>
      </c>
      <c r="O479" s="66"/>
      <c r="P479" s="184">
        <f>O479*H479</f>
        <v>0</v>
      </c>
      <c r="Q479" s="184">
        <v>2.1000000000000001E-2</v>
      </c>
      <c r="R479" s="184">
        <f>Q479*H479</f>
        <v>2.1000000000000001E-2</v>
      </c>
      <c r="S479" s="184">
        <v>0</v>
      </c>
      <c r="T479" s="185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86" t="s">
        <v>346</v>
      </c>
      <c r="AT479" s="186" t="s">
        <v>230</v>
      </c>
      <c r="AU479" s="186" t="s">
        <v>141</v>
      </c>
      <c r="AY479" s="19" t="s">
        <v>132</v>
      </c>
      <c r="BE479" s="187">
        <f>IF(N479="základní",J479,0)</f>
        <v>0</v>
      </c>
      <c r="BF479" s="187">
        <f>IF(N479="snížená",J479,0)</f>
        <v>0</v>
      </c>
      <c r="BG479" s="187">
        <f>IF(N479="zákl. přenesená",J479,0)</f>
        <v>0</v>
      </c>
      <c r="BH479" s="187">
        <f>IF(N479="sníž. přenesená",J479,0)</f>
        <v>0</v>
      </c>
      <c r="BI479" s="187">
        <f>IF(N479="nulová",J479,0)</f>
        <v>0</v>
      </c>
      <c r="BJ479" s="19" t="s">
        <v>141</v>
      </c>
      <c r="BK479" s="187">
        <f>ROUND(I479*H479,2)</f>
        <v>0</v>
      </c>
      <c r="BL479" s="19" t="s">
        <v>243</v>
      </c>
      <c r="BM479" s="186" t="s">
        <v>523</v>
      </c>
    </row>
    <row r="480" spans="1:65" s="13" customFormat="1">
      <c r="B480" s="193"/>
      <c r="C480" s="194"/>
      <c r="D480" s="195" t="s">
        <v>145</v>
      </c>
      <c r="E480" s="196" t="s">
        <v>19</v>
      </c>
      <c r="F480" s="197" t="s">
        <v>146</v>
      </c>
      <c r="G480" s="194"/>
      <c r="H480" s="196" t="s">
        <v>19</v>
      </c>
      <c r="I480" s="198"/>
      <c r="J480" s="194"/>
      <c r="K480" s="194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145</v>
      </c>
      <c r="AU480" s="203" t="s">
        <v>141</v>
      </c>
      <c r="AV480" s="13" t="s">
        <v>79</v>
      </c>
      <c r="AW480" s="13" t="s">
        <v>33</v>
      </c>
      <c r="AX480" s="13" t="s">
        <v>71</v>
      </c>
      <c r="AY480" s="203" t="s">
        <v>132</v>
      </c>
    </row>
    <row r="481" spans="1:65" s="13" customFormat="1">
      <c r="B481" s="193"/>
      <c r="C481" s="194"/>
      <c r="D481" s="195" t="s">
        <v>145</v>
      </c>
      <c r="E481" s="196" t="s">
        <v>19</v>
      </c>
      <c r="F481" s="197" t="s">
        <v>519</v>
      </c>
      <c r="G481" s="194"/>
      <c r="H481" s="196" t="s">
        <v>19</v>
      </c>
      <c r="I481" s="198"/>
      <c r="J481" s="194"/>
      <c r="K481" s="194"/>
      <c r="L481" s="199"/>
      <c r="M481" s="200"/>
      <c r="N481" s="201"/>
      <c r="O481" s="201"/>
      <c r="P481" s="201"/>
      <c r="Q481" s="201"/>
      <c r="R481" s="201"/>
      <c r="S481" s="201"/>
      <c r="T481" s="202"/>
      <c r="AT481" s="203" t="s">
        <v>145</v>
      </c>
      <c r="AU481" s="203" t="s">
        <v>141</v>
      </c>
      <c r="AV481" s="13" t="s">
        <v>79</v>
      </c>
      <c r="AW481" s="13" t="s">
        <v>33</v>
      </c>
      <c r="AX481" s="13" t="s">
        <v>71</v>
      </c>
      <c r="AY481" s="203" t="s">
        <v>132</v>
      </c>
    </row>
    <row r="482" spans="1:65" s="14" customFormat="1">
      <c r="B482" s="204"/>
      <c r="C482" s="205"/>
      <c r="D482" s="195" t="s">
        <v>145</v>
      </c>
      <c r="E482" s="206" t="s">
        <v>19</v>
      </c>
      <c r="F482" s="207" t="s">
        <v>79</v>
      </c>
      <c r="G482" s="205"/>
      <c r="H482" s="208">
        <v>1</v>
      </c>
      <c r="I482" s="209"/>
      <c r="J482" s="205"/>
      <c r="K482" s="205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145</v>
      </c>
      <c r="AU482" s="214" t="s">
        <v>141</v>
      </c>
      <c r="AV482" s="14" t="s">
        <v>141</v>
      </c>
      <c r="AW482" s="14" t="s">
        <v>33</v>
      </c>
      <c r="AX482" s="14" t="s">
        <v>71</v>
      </c>
      <c r="AY482" s="214" t="s">
        <v>132</v>
      </c>
    </row>
    <row r="483" spans="1:65" s="15" customFormat="1">
      <c r="B483" s="215"/>
      <c r="C483" s="216"/>
      <c r="D483" s="195" t="s">
        <v>145</v>
      </c>
      <c r="E483" s="217" t="s">
        <v>19</v>
      </c>
      <c r="F483" s="218" t="s">
        <v>147</v>
      </c>
      <c r="G483" s="216"/>
      <c r="H483" s="219">
        <v>1</v>
      </c>
      <c r="I483" s="220"/>
      <c r="J483" s="216"/>
      <c r="K483" s="216"/>
      <c r="L483" s="221"/>
      <c r="M483" s="222"/>
      <c r="N483" s="223"/>
      <c r="O483" s="223"/>
      <c r="P483" s="223"/>
      <c r="Q483" s="223"/>
      <c r="R483" s="223"/>
      <c r="S483" s="223"/>
      <c r="T483" s="224"/>
      <c r="AT483" s="225" t="s">
        <v>145</v>
      </c>
      <c r="AU483" s="225" t="s">
        <v>141</v>
      </c>
      <c r="AV483" s="15" t="s">
        <v>140</v>
      </c>
      <c r="AW483" s="15" t="s">
        <v>33</v>
      </c>
      <c r="AX483" s="15" t="s">
        <v>79</v>
      </c>
      <c r="AY483" s="225" t="s">
        <v>132</v>
      </c>
    </row>
    <row r="484" spans="1:65" s="2" customFormat="1" ht="24.2" customHeight="1">
      <c r="A484" s="36"/>
      <c r="B484" s="37"/>
      <c r="C484" s="175" t="s">
        <v>524</v>
      </c>
      <c r="D484" s="175" t="s">
        <v>135</v>
      </c>
      <c r="E484" s="176" t="s">
        <v>525</v>
      </c>
      <c r="F484" s="177" t="s">
        <v>526</v>
      </c>
      <c r="G484" s="178" t="s">
        <v>138</v>
      </c>
      <c r="H484" s="179">
        <v>1</v>
      </c>
      <c r="I484" s="180"/>
      <c r="J484" s="181">
        <f>ROUND(I484*H484,2)</f>
        <v>0</v>
      </c>
      <c r="K484" s="177" t="s">
        <v>139</v>
      </c>
      <c r="L484" s="41"/>
      <c r="M484" s="182" t="s">
        <v>19</v>
      </c>
      <c r="N484" s="183" t="s">
        <v>43</v>
      </c>
      <c r="O484" s="66"/>
      <c r="P484" s="184">
        <f>O484*H484</f>
        <v>0</v>
      </c>
      <c r="Q484" s="184">
        <v>0</v>
      </c>
      <c r="R484" s="184">
        <f>Q484*H484</f>
        <v>0</v>
      </c>
      <c r="S484" s="184">
        <v>0</v>
      </c>
      <c r="T484" s="185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86" t="s">
        <v>243</v>
      </c>
      <c r="AT484" s="186" t="s">
        <v>135</v>
      </c>
      <c r="AU484" s="186" t="s">
        <v>141</v>
      </c>
      <c r="AY484" s="19" t="s">
        <v>132</v>
      </c>
      <c r="BE484" s="187">
        <f>IF(N484="základní",J484,0)</f>
        <v>0</v>
      </c>
      <c r="BF484" s="187">
        <f>IF(N484="snížená",J484,0)</f>
        <v>0</v>
      </c>
      <c r="BG484" s="187">
        <f>IF(N484="zákl. přenesená",J484,0)</f>
        <v>0</v>
      </c>
      <c r="BH484" s="187">
        <f>IF(N484="sníž. přenesená",J484,0)</f>
        <v>0</v>
      </c>
      <c r="BI484" s="187">
        <f>IF(N484="nulová",J484,0)</f>
        <v>0</v>
      </c>
      <c r="BJ484" s="19" t="s">
        <v>141</v>
      </c>
      <c r="BK484" s="187">
        <f>ROUND(I484*H484,2)</f>
        <v>0</v>
      </c>
      <c r="BL484" s="19" t="s">
        <v>243</v>
      </c>
      <c r="BM484" s="186" t="s">
        <v>527</v>
      </c>
    </row>
    <row r="485" spans="1:65" s="2" customFormat="1">
      <c r="A485" s="36"/>
      <c r="B485" s="37"/>
      <c r="C485" s="38"/>
      <c r="D485" s="188" t="s">
        <v>143</v>
      </c>
      <c r="E485" s="38"/>
      <c r="F485" s="189" t="s">
        <v>528</v>
      </c>
      <c r="G485" s="38"/>
      <c r="H485" s="38"/>
      <c r="I485" s="190"/>
      <c r="J485" s="38"/>
      <c r="K485" s="38"/>
      <c r="L485" s="41"/>
      <c r="M485" s="191"/>
      <c r="N485" s="192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143</v>
      </c>
      <c r="AU485" s="19" t="s">
        <v>141</v>
      </c>
    </row>
    <row r="486" spans="1:65" s="13" customFormat="1">
      <c r="B486" s="193"/>
      <c r="C486" s="194"/>
      <c r="D486" s="195" t="s">
        <v>145</v>
      </c>
      <c r="E486" s="196" t="s">
        <v>19</v>
      </c>
      <c r="F486" s="197" t="s">
        <v>146</v>
      </c>
      <c r="G486" s="194"/>
      <c r="H486" s="196" t="s">
        <v>19</v>
      </c>
      <c r="I486" s="198"/>
      <c r="J486" s="194"/>
      <c r="K486" s="194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145</v>
      </c>
      <c r="AU486" s="203" t="s">
        <v>141</v>
      </c>
      <c r="AV486" s="13" t="s">
        <v>79</v>
      </c>
      <c r="AW486" s="13" t="s">
        <v>33</v>
      </c>
      <c r="AX486" s="13" t="s">
        <v>71</v>
      </c>
      <c r="AY486" s="203" t="s">
        <v>132</v>
      </c>
    </row>
    <row r="487" spans="1:65" s="13" customFormat="1">
      <c r="B487" s="193"/>
      <c r="C487" s="194"/>
      <c r="D487" s="195" t="s">
        <v>145</v>
      </c>
      <c r="E487" s="196" t="s">
        <v>19</v>
      </c>
      <c r="F487" s="197" t="s">
        <v>529</v>
      </c>
      <c r="G487" s="194"/>
      <c r="H487" s="196" t="s">
        <v>19</v>
      </c>
      <c r="I487" s="198"/>
      <c r="J487" s="194"/>
      <c r="K487" s="194"/>
      <c r="L487" s="199"/>
      <c r="M487" s="200"/>
      <c r="N487" s="201"/>
      <c r="O487" s="201"/>
      <c r="P487" s="201"/>
      <c r="Q487" s="201"/>
      <c r="R487" s="201"/>
      <c r="S487" s="201"/>
      <c r="T487" s="202"/>
      <c r="AT487" s="203" t="s">
        <v>145</v>
      </c>
      <c r="AU487" s="203" t="s">
        <v>141</v>
      </c>
      <c r="AV487" s="13" t="s">
        <v>79</v>
      </c>
      <c r="AW487" s="13" t="s">
        <v>33</v>
      </c>
      <c r="AX487" s="13" t="s">
        <v>71</v>
      </c>
      <c r="AY487" s="203" t="s">
        <v>132</v>
      </c>
    </row>
    <row r="488" spans="1:65" s="14" customFormat="1">
      <c r="B488" s="204"/>
      <c r="C488" s="205"/>
      <c r="D488" s="195" t="s">
        <v>145</v>
      </c>
      <c r="E488" s="206" t="s">
        <v>19</v>
      </c>
      <c r="F488" s="207" t="s">
        <v>79</v>
      </c>
      <c r="G488" s="205"/>
      <c r="H488" s="208">
        <v>1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145</v>
      </c>
      <c r="AU488" s="214" t="s">
        <v>141</v>
      </c>
      <c r="AV488" s="14" t="s">
        <v>141</v>
      </c>
      <c r="AW488" s="14" t="s">
        <v>33</v>
      </c>
      <c r="AX488" s="14" t="s">
        <v>71</v>
      </c>
      <c r="AY488" s="214" t="s">
        <v>132</v>
      </c>
    </row>
    <row r="489" spans="1:65" s="15" customFormat="1">
      <c r="B489" s="215"/>
      <c r="C489" s="216"/>
      <c r="D489" s="195" t="s">
        <v>145</v>
      </c>
      <c r="E489" s="217" t="s">
        <v>19</v>
      </c>
      <c r="F489" s="218" t="s">
        <v>147</v>
      </c>
      <c r="G489" s="216"/>
      <c r="H489" s="219">
        <v>1</v>
      </c>
      <c r="I489" s="220"/>
      <c r="J489" s="216"/>
      <c r="K489" s="216"/>
      <c r="L489" s="221"/>
      <c r="M489" s="222"/>
      <c r="N489" s="223"/>
      <c r="O489" s="223"/>
      <c r="P489" s="223"/>
      <c r="Q489" s="223"/>
      <c r="R489" s="223"/>
      <c r="S489" s="223"/>
      <c r="T489" s="224"/>
      <c r="AT489" s="225" t="s">
        <v>145</v>
      </c>
      <c r="AU489" s="225" t="s">
        <v>141</v>
      </c>
      <c r="AV489" s="15" t="s">
        <v>140</v>
      </c>
      <c r="AW489" s="15" t="s">
        <v>33</v>
      </c>
      <c r="AX489" s="15" t="s">
        <v>79</v>
      </c>
      <c r="AY489" s="225" t="s">
        <v>132</v>
      </c>
    </row>
    <row r="490" spans="1:65" s="2" customFormat="1" ht="16.5" customHeight="1">
      <c r="A490" s="36"/>
      <c r="B490" s="37"/>
      <c r="C490" s="226" t="s">
        <v>530</v>
      </c>
      <c r="D490" s="226" t="s">
        <v>230</v>
      </c>
      <c r="E490" s="227" t="s">
        <v>531</v>
      </c>
      <c r="F490" s="228" t="s">
        <v>532</v>
      </c>
      <c r="G490" s="229" t="s">
        <v>138</v>
      </c>
      <c r="H490" s="230">
        <v>1</v>
      </c>
      <c r="I490" s="231"/>
      <c r="J490" s="232">
        <f>ROUND(I490*H490,2)</f>
        <v>0</v>
      </c>
      <c r="K490" s="228" t="s">
        <v>139</v>
      </c>
      <c r="L490" s="233"/>
      <c r="M490" s="234" t="s">
        <v>19</v>
      </c>
      <c r="N490" s="235" t="s">
        <v>43</v>
      </c>
      <c r="O490" s="66"/>
      <c r="P490" s="184">
        <f>O490*H490</f>
        <v>0</v>
      </c>
      <c r="Q490" s="184">
        <v>1.7500000000000002E-2</v>
      </c>
      <c r="R490" s="184">
        <f>Q490*H490</f>
        <v>1.7500000000000002E-2</v>
      </c>
      <c r="S490" s="184">
        <v>0</v>
      </c>
      <c r="T490" s="185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6" t="s">
        <v>346</v>
      </c>
      <c r="AT490" s="186" t="s">
        <v>230</v>
      </c>
      <c r="AU490" s="186" t="s">
        <v>141</v>
      </c>
      <c r="AY490" s="19" t="s">
        <v>132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9" t="s">
        <v>141</v>
      </c>
      <c r="BK490" s="187">
        <f>ROUND(I490*H490,2)</f>
        <v>0</v>
      </c>
      <c r="BL490" s="19" t="s">
        <v>243</v>
      </c>
      <c r="BM490" s="186" t="s">
        <v>533</v>
      </c>
    </row>
    <row r="491" spans="1:65" s="13" customFormat="1">
      <c r="B491" s="193"/>
      <c r="C491" s="194"/>
      <c r="D491" s="195" t="s">
        <v>145</v>
      </c>
      <c r="E491" s="196" t="s">
        <v>19</v>
      </c>
      <c r="F491" s="197" t="s">
        <v>146</v>
      </c>
      <c r="G491" s="194"/>
      <c r="H491" s="196" t="s">
        <v>19</v>
      </c>
      <c r="I491" s="198"/>
      <c r="J491" s="194"/>
      <c r="K491" s="194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145</v>
      </c>
      <c r="AU491" s="203" t="s">
        <v>141</v>
      </c>
      <c r="AV491" s="13" t="s">
        <v>79</v>
      </c>
      <c r="AW491" s="13" t="s">
        <v>33</v>
      </c>
      <c r="AX491" s="13" t="s">
        <v>71</v>
      </c>
      <c r="AY491" s="203" t="s">
        <v>132</v>
      </c>
    </row>
    <row r="492" spans="1:65" s="13" customFormat="1">
      <c r="B492" s="193"/>
      <c r="C492" s="194"/>
      <c r="D492" s="195" t="s">
        <v>145</v>
      </c>
      <c r="E492" s="196" t="s">
        <v>19</v>
      </c>
      <c r="F492" s="197" t="s">
        <v>529</v>
      </c>
      <c r="G492" s="194"/>
      <c r="H492" s="196" t="s">
        <v>19</v>
      </c>
      <c r="I492" s="198"/>
      <c r="J492" s="194"/>
      <c r="K492" s="194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145</v>
      </c>
      <c r="AU492" s="203" t="s">
        <v>141</v>
      </c>
      <c r="AV492" s="13" t="s">
        <v>79</v>
      </c>
      <c r="AW492" s="13" t="s">
        <v>33</v>
      </c>
      <c r="AX492" s="13" t="s">
        <v>71</v>
      </c>
      <c r="AY492" s="203" t="s">
        <v>132</v>
      </c>
    </row>
    <row r="493" spans="1:65" s="14" customFormat="1">
      <c r="B493" s="204"/>
      <c r="C493" s="205"/>
      <c r="D493" s="195" t="s">
        <v>145</v>
      </c>
      <c r="E493" s="206" t="s">
        <v>19</v>
      </c>
      <c r="F493" s="207" t="s">
        <v>79</v>
      </c>
      <c r="G493" s="205"/>
      <c r="H493" s="208">
        <v>1</v>
      </c>
      <c r="I493" s="209"/>
      <c r="J493" s="205"/>
      <c r="K493" s="205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145</v>
      </c>
      <c r="AU493" s="214" t="s">
        <v>141</v>
      </c>
      <c r="AV493" s="14" t="s">
        <v>141</v>
      </c>
      <c r="AW493" s="14" t="s">
        <v>33</v>
      </c>
      <c r="AX493" s="14" t="s">
        <v>71</v>
      </c>
      <c r="AY493" s="214" t="s">
        <v>132</v>
      </c>
    </row>
    <row r="494" spans="1:65" s="15" customFormat="1">
      <c r="B494" s="215"/>
      <c r="C494" s="216"/>
      <c r="D494" s="195" t="s">
        <v>145</v>
      </c>
      <c r="E494" s="217" t="s">
        <v>19</v>
      </c>
      <c r="F494" s="218" t="s">
        <v>147</v>
      </c>
      <c r="G494" s="216"/>
      <c r="H494" s="219">
        <v>1</v>
      </c>
      <c r="I494" s="220"/>
      <c r="J494" s="216"/>
      <c r="K494" s="216"/>
      <c r="L494" s="221"/>
      <c r="M494" s="222"/>
      <c r="N494" s="223"/>
      <c r="O494" s="223"/>
      <c r="P494" s="223"/>
      <c r="Q494" s="223"/>
      <c r="R494" s="223"/>
      <c r="S494" s="223"/>
      <c r="T494" s="224"/>
      <c r="AT494" s="225" t="s">
        <v>145</v>
      </c>
      <c r="AU494" s="225" t="s">
        <v>141</v>
      </c>
      <c r="AV494" s="15" t="s">
        <v>140</v>
      </c>
      <c r="AW494" s="15" t="s">
        <v>33</v>
      </c>
      <c r="AX494" s="15" t="s">
        <v>79</v>
      </c>
      <c r="AY494" s="225" t="s">
        <v>132</v>
      </c>
    </row>
    <row r="495" spans="1:65" s="2" customFormat="1" ht="24.2" customHeight="1">
      <c r="A495" s="36"/>
      <c r="B495" s="37"/>
      <c r="C495" s="175" t="s">
        <v>534</v>
      </c>
      <c r="D495" s="175" t="s">
        <v>135</v>
      </c>
      <c r="E495" s="176" t="s">
        <v>535</v>
      </c>
      <c r="F495" s="177" t="s">
        <v>536</v>
      </c>
      <c r="G495" s="178" t="s">
        <v>138</v>
      </c>
      <c r="H495" s="179">
        <v>1</v>
      </c>
      <c r="I495" s="180"/>
      <c r="J495" s="181">
        <f>ROUND(I495*H495,2)</f>
        <v>0</v>
      </c>
      <c r="K495" s="177" t="s">
        <v>139</v>
      </c>
      <c r="L495" s="41"/>
      <c r="M495" s="182" t="s">
        <v>19</v>
      </c>
      <c r="N495" s="183" t="s">
        <v>43</v>
      </c>
      <c r="O495" s="66"/>
      <c r="P495" s="184">
        <f>O495*H495</f>
        <v>0</v>
      </c>
      <c r="Q495" s="184">
        <v>9.2000000000000003E-4</v>
      </c>
      <c r="R495" s="184">
        <f>Q495*H495</f>
        <v>9.2000000000000003E-4</v>
      </c>
      <c r="S495" s="184">
        <v>0</v>
      </c>
      <c r="T495" s="185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6" t="s">
        <v>243</v>
      </c>
      <c r="AT495" s="186" t="s">
        <v>135</v>
      </c>
      <c r="AU495" s="186" t="s">
        <v>141</v>
      </c>
      <c r="AY495" s="19" t="s">
        <v>132</v>
      </c>
      <c r="BE495" s="187">
        <f>IF(N495="základní",J495,0)</f>
        <v>0</v>
      </c>
      <c r="BF495" s="187">
        <f>IF(N495="snížená",J495,0)</f>
        <v>0</v>
      </c>
      <c r="BG495" s="187">
        <f>IF(N495="zákl. přenesená",J495,0)</f>
        <v>0</v>
      </c>
      <c r="BH495" s="187">
        <f>IF(N495="sníž. přenesená",J495,0)</f>
        <v>0</v>
      </c>
      <c r="BI495" s="187">
        <f>IF(N495="nulová",J495,0)</f>
        <v>0</v>
      </c>
      <c r="BJ495" s="19" t="s">
        <v>141</v>
      </c>
      <c r="BK495" s="187">
        <f>ROUND(I495*H495,2)</f>
        <v>0</v>
      </c>
      <c r="BL495" s="19" t="s">
        <v>243</v>
      </c>
      <c r="BM495" s="186" t="s">
        <v>537</v>
      </c>
    </row>
    <row r="496" spans="1:65" s="2" customFormat="1">
      <c r="A496" s="36"/>
      <c r="B496" s="37"/>
      <c r="C496" s="38"/>
      <c r="D496" s="188" t="s">
        <v>143</v>
      </c>
      <c r="E496" s="38"/>
      <c r="F496" s="189" t="s">
        <v>538</v>
      </c>
      <c r="G496" s="38"/>
      <c r="H496" s="38"/>
      <c r="I496" s="190"/>
      <c r="J496" s="38"/>
      <c r="K496" s="38"/>
      <c r="L496" s="41"/>
      <c r="M496" s="191"/>
      <c r="N496" s="192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143</v>
      </c>
      <c r="AU496" s="19" t="s">
        <v>141</v>
      </c>
    </row>
    <row r="497" spans="1:65" s="13" customFormat="1">
      <c r="B497" s="193"/>
      <c r="C497" s="194"/>
      <c r="D497" s="195" t="s">
        <v>145</v>
      </c>
      <c r="E497" s="196" t="s">
        <v>19</v>
      </c>
      <c r="F497" s="197" t="s">
        <v>146</v>
      </c>
      <c r="G497" s="194"/>
      <c r="H497" s="196" t="s">
        <v>19</v>
      </c>
      <c r="I497" s="198"/>
      <c r="J497" s="194"/>
      <c r="K497" s="194"/>
      <c r="L497" s="199"/>
      <c r="M497" s="200"/>
      <c r="N497" s="201"/>
      <c r="O497" s="201"/>
      <c r="P497" s="201"/>
      <c r="Q497" s="201"/>
      <c r="R497" s="201"/>
      <c r="S497" s="201"/>
      <c r="T497" s="202"/>
      <c r="AT497" s="203" t="s">
        <v>145</v>
      </c>
      <c r="AU497" s="203" t="s">
        <v>141</v>
      </c>
      <c r="AV497" s="13" t="s">
        <v>79</v>
      </c>
      <c r="AW497" s="13" t="s">
        <v>33</v>
      </c>
      <c r="AX497" s="13" t="s">
        <v>71</v>
      </c>
      <c r="AY497" s="203" t="s">
        <v>132</v>
      </c>
    </row>
    <row r="498" spans="1:65" s="14" customFormat="1">
      <c r="B498" s="204"/>
      <c r="C498" s="205"/>
      <c r="D498" s="195" t="s">
        <v>145</v>
      </c>
      <c r="E498" s="206" t="s">
        <v>19</v>
      </c>
      <c r="F498" s="207" t="s">
        <v>79</v>
      </c>
      <c r="G498" s="205"/>
      <c r="H498" s="208">
        <v>1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145</v>
      </c>
      <c r="AU498" s="214" t="s">
        <v>141</v>
      </c>
      <c r="AV498" s="14" t="s">
        <v>141</v>
      </c>
      <c r="AW498" s="14" t="s">
        <v>33</v>
      </c>
      <c r="AX498" s="14" t="s">
        <v>71</v>
      </c>
      <c r="AY498" s="214" t="s">
        <v>132</v>
      </c>
    </row>
    <row r="499" spans="1:65" s="15" customFormat="1">
      <c r="B499" s="215"/>
      <c r="C499" s="216"/>
      <c r="D499" s="195" t="s">
        <v>145</v>
      </c>
      <c r="E499" s="217" t="s">
        <v>19</v>
      </c>
      <c r="F499" s="218" t="s">
        <v>147</v>
      </c>
      <c r="G499" s="216"/>
      <c r="H499" s="219">
        <v>1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AT499" s="225" t="s">
        <v>145</v>
      </c>
      <c r="AU499" s="225" t="s">
        <v>141</v>
      </c>
      <c r="AV499" s="15" t="s">
        <v>140</v>
      </c>
      <c r="AW499" s="15" t="s">
        <v>33</v>
      </c>
      <c r="AX499" s="15" t="s">
        <v>79</v>
      </c>
      <c r="AY499" s="225" t="s">
        <v>132</v>
      </c>
    </row>
    <row r="500" spans="1:65" s="2" customFormat="1" ht="24.2" customHeight="1">
      <c r="A500" s="36"/>
      <c r="B500" s="37"/>
      <c r="C500" s="226" t="s">
        <v>539</v>
      </c>
      <c r="D500" s="226" t="s">
        <v>230</v>
      </c>
      <c r="E500" s="227" t="s">
        <v>540</v>
      </c>
      <c r="F500" s="228" t="s">
        <v>541</v>
      </c>
      <c r="G500" s="229" t="s">
        <v>138</v>
      </c>
      <c r="H500" s="230">
        <v>1</v>
      </c>
      <c r="I500" s="231"/>
      <c r="J500" s="232">
        <f>ROUND(I500*H500,2)</f>
        <v>0</v>
      </c>
      <c r="K500" s="228" t="s">
        <v>264</v>
      </c>
      <c r="L500" s="233"/>
      <c r="M500" s="234" t="s">
        <v>19</v>
      </c>
      <c r="N500" s="235" t="s">
        <v>43</v>
      </c>
      <c r="O500" s="66"/>
      <c r="P500" s="184">
        <f>O500*H500</f>
        <v>0</v>
      </c>
      <c r="Q500" s="184">
        <v>7.0800000000000002E-2</v>
      </c>
      <c r="R500" s="184">
        <f>Q500*H500</f>
        <v>7.0800000000000002E-2</v>
      </c>
      <c r="S500" s="184">
        <v>0</v>
      </c>
      <c r="T500" s="185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86" t="s">
        <v>346</v>
      </c>
      <c r="AT500" s="186" t="s">
        <v>230</v>
      </c>
      <c r="AU500" s="186" t="s">
        <v>141</v>
      </c>
      <c r="AY500" s="19" t="s">
        <v>132</v>
      </c>
      <c r="BE500" s="187">
        <f>IF(N500="základní",J500,0)</f>
        <v>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9" t="s">
        <v>141</v>
      </c>
      <c r="BK500" s="187">
        <f>ROUND(I500*H500,2)</f>
        <v>0</v>
      </c>
      <c r="BL500" s="19" t="s">
        <v>243</v>
      </c>
      <c r="BM500" s="186" t="s">
        <v>542</v>
      </c>
    </row>
    <row r="501" spans="1:65" s="13" customFormat="1">
      <c r="B501" s="193"/>
      <c r="C501" s="194"/>
      <c r="D501" s="195" t="s">
        <v>145</v>
      </c>
      <c r="E501" s="196" t="s">
        <v>19</v>
      </c>
      <c r="F501" s="197" t="s">
        <v>146</v>
      </c>
      <c r="G501" s="194"/>
      <c r="H501" s="196" t="s">
        <v>19</v>
      </c>
      <c r="I501" s="198"/>
      <c r="J501" s="194"/>
      <c r="K501" s="194"/>
      <c r="L501" s="199"/>
      <c r="M501" s="200"/>
      <c r="N501" s="201"/>
      <c r="O501" s="201"/>
      <c r="P501" s="201"/>
      <c r="Q501" s="201"/>
      <c r="R501" s="201"/>
      <c r="S501" s="201"/>
      <c r="T501" s="202"/>
      <c r="AT501" s="203" t="s">
        <v>145</v>
      </c>
      <c r="AU501" s="203" t="s">
        <v>141</v>
      </c>
      <c r="AV501" s="13" t="s">
        <v>79</v>
      </c>
      <c r="AW501" s="13" t="s">
        <v>33</v>
      </c>
      <c r="AX501" s="13" t="s">
        <v>71</v>
      </c>
      <c r="AY501" s="203" t="s">
        <v>132</v>
      </c>
    </row>
    <row r="502" spans="1:65" s="14" customFormat="1">
      <c r="B502" s="204"/>
      <c r="C502" s="205"/>
      <c r="D502" s="195" t="s">
        <v>145</v>
      </c>
      <c r="E502" s="206" t="s">
        <v>19</v>
      </c>
      <c r="F502" s="207" t="s">
        <v>79</v>
      </c>
      <c r="G502" s="205"/>
      <c r="H502" s="208">
        <v>1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145</v>
      </c>
      <c r="AU502" s="214" t="s">
        <v>141</v>
      </c>
      <c r="AV502" s="14" t="s">
        <v>141</v>
      </c>
      <c r="AW502" s="14" t="s">
        <v>33</v>
      </c>
      <c r="AX502" s="14" t="s">
        <v>71</v>
      </c>
      <c r="AY502" s="214" t="s">
        <v>132</v>
      </c>
    </row>
    <row r="503" spans="1:65" s="15" customFormat="1">
      <c r="B503" s="215"/>
      <c r="C503" s="216"/>
      <c r="D503" s="195" t="s">
        <v>145</v>
      </c>
      <c r="E503" s="217" t="s">
        <v>19</v>
      </c>
      <c r="F503" s="218" t="s">
        <v>147</v>
      </c>
      <c r="G503" s="216"/>
      <c r="H503" s="219">
        <v>1</v>
      </c>
      <c r="I503" s="220"/>
      <c r="J503" s="216"/>
      <c r="K503" s="216"/>
      <c r="L503" s="221"/>
      <c r="M503" s="222"/>
      <c r="N503" s="223"/>
      <c r="O503" s="223"/>
      <c r="P503" s="223"/>
      <c r="Q503" s="223"/>
      <c r="R503" s="223"/>
      <c r="S503" s="223"/>
      <c r="T503" s="224"/>
      <c r="AT503" s="225" t="s">
        <v>145</v>
      </c>
      <c r="AU503" s="225" t="s">
        <v>141</v>
      </c>
      <c r="AV503" s="15" t="s">
        <v>140</v>
      </c>
      <c r="AW503" s="15" t="s">
        <v>33</v>
      </c>
      <c r="AX503" s="15" t="s">
        <v>79</v>
      </c>
      <c r="AY503" s="225" t="s">
        <v>132</v>
      </c>
    </row>
    <row r="504" spans="1:65" s="2" customFormat="1" ht="16.5" customHeight="1">
      <c r="A504" s="36"/>
      <c r="B504" s="37"/>
      <c r="C504" s="175" t="s">
        <v>543</v>
      </c>
      <c r="D504" s="175" t="s">
        <v>135</v>
      </c>
      <c r="E504" s="176" t="s">
        <v>544</v>
      </c>
      <c r="F504" s="177" t="s">
        <v>545</v>
      </c>
      <c r="G504" s="178" t="s">
        <v>138</v>
      </c>
      <c r="H504" s="179">
        <v>1</v>
      </c>
      <c r="I504" s="180"/>
      <c r="J504" s="181">
        <f>ROUND(I504*H504,2)</f>
        <v>0</v>
      </c>
      <c r="K504" s="177" t="s">
        <v>139</v>
      </c>
      <c r="L504" s="41"/>
      <c r="M504" s="182" t="s">
        <v>19</v>
      </c>
      <c r="N504" s="183" t="s">
        <v>43</v>
      </c>
      <c r="O504" s="66"/>
      <c r="P504" s="184">
        <f>O504*H504</f>
        <v>0</v>
      </c>
      <c r="Q504" s="184">
        <v>0</v>
      </c>
      <c r="R504" s="184">
        <f>Q504*H504</f>
        <v>0</v>
      </c>
      <c r="S504" s="184">
        <v>0</v>
      </c>
      <c r="T504" s="18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6" t="s">
        <v>243</v>
      </c>
      <c r="AT504" s="186" t="s">
        <v>135</v>
      </c>
      <c r="AU504" s="186" t="s">
        <v>141</v>
      </c>
      <c r="AY504" s="19" t="s">
        <v>132</v>
      </c>
      <c r="BE504" s="187">
        <f>IF(N504="základní",J504,0)</f>
        <v>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141</v>
      </c>
      <c r="BK504" s="187">
        <f>ROUND(I504*H504,2)</f>
        <v>0</v>
      </c>
      <c r="BL504" s="19" t="s">
        <v>243</v>
      </c>
      <c r="BM504" s="186" t="s">
        <v>546</v>
      </c>
    </row>
    <row r="505" spans="1:65" s="2" customFormat="1">
      <c r="A505" s="36"/>
      <c r="B505" s="37"/>
      <c r="C505" s="38"/>
      <c r="D505" s="188" t="s">
        <v>143</v>
      </c>
      <c r="E505" s="38"/>
      <c r="F505" s="189" t="s">
        <v>547</v>
      </c>
      <c r="G505" s="38"/>
      <c r="H505" s="38"/>
      <c r="I505" s="190"/>
      <c r="J505" s="38"/>
      <c r="K505" s="38"/>
      <c r="L505" s="41"/>
      <c r="M505" s="191"/>
      <c r="N505" s="192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143</v>
      </c>
      <c r="AU505" s="19" t="s">
        <v>141</v>
      </c>
    </row>
    <row r="506" spans="1:65" s="13" customFormat="1">
      <c r="B506" s="193"/>
      <c r="C506" s="194"/>
      <c r="D506" s="195" t="s">
        <v>145</v>
      </c>
      <c r="E506" s="196" t="s">
        <v>19</v>
      </c>
      <c r="F506" s="197" t="s">
        <v>146</v>
      </c>
      <c r="G506" s="194"/>
      <c r="H506" s="196" t="s">
        <v>19</v>
      </c>
      <c r="I506" s="198"/>
      <c r="J506" s="194"/>
      <c r="K506" s="194"/>
      <c r="L506" s="199"/>
      <c r="M506" s="200"/>
      <c r="N506" s="201"/>
      <c r="O506" s="201"/>
      <c r="P506" s="201"/>
      <c r="Q506" s="201"/>
      <c r="R506" s="201"/>
      <c r="S506" s="201"/>
      <c r="T506" s="202"/>
      <c r="AT506" s="203" t="s">
        <v>145</v>
      </c>
      <c r="AU506" s="203" t="s">
        <v>141</v>
      </c>
      <c r="AV506" s="13" t="s">
        <v>79</v>
      </c>
      <c r="AW506" s="13" t="s">
        <v>33</v>
      </c>
      <c r="AX506" s="13" t="s">
        <v>71</v>
      </c>
      <c r="AY506" s="203" t="s">
        <v>132</v>
      </c>
    </row>
    <row r="507" spans="1:65" s="13" customFormat="1">
      <c r="B507" s="193"/>
      <c r="C507" s="194"/>
      <c r="D507" s="195" t="s">
        <v>145</v>
      </c>
      <c r="E507" s="196" t="s">
        <v>19</v>
      </c>
      <c r="F507" s="197" t="s">
        <v>519</v>
      </c>
      <c r="G507" s="194"/>
      <c r="H507" s="196" t="s">
        <v>19</v>
      </c>
      <c r="I507" s="198"/>
      <c r="J507" s="194"/>
      <c r="K507" s="194"/>
      <c r="L507" s="199"/>
      <c r="M507" s="200"/>
      <c r="N507" s="201"/>
      <c r="O507" s="201"/>
      <c r="P507" s="201"/>
      <c r="Q507" s="201"/>
      <c r="R507" s="201"/>
      <c r="S507" s="201"/>
      <c r="T507" s="202"/>
      <c r="AT507" s="203" t="s">
        <v>145</v>
      </c>
      <c r="AU507" s="203" t="s">
        <v>141</v>
      </c>
      <c r="AV507" s="13" t="s">
        <v>79</v>
      </c>
      <c r="AW507" s="13" t="s">
        <v>33</v>
      </c>
      <c r="AX507" s="13" t="s">
        <v>71</v>
      </c>
      <c r="AY507" s="203" t="s">
        <v>132</v>
      </c>
    </row>
    <row r="508" spans="1:65" s="14" customFormat="1">
      <c r="B508" s="204"/>
      <c r="C508" s="205"/>
      <c r="D508" s="195" t="s">
        <v>145</v>
      </c>
      <c r="E508" s="206" t="s">
        <v>19</v>
      </c>
      <c r="F508" s="207" t="s">
        <v>79</v>
      </c>
      <c r="G508" s="205"/>
      <c r="H508" s="208">
        <v>1</v>
      </c>
      <c r="I508" s="209"/>
      <c r="J508" s="205"/>
      <c r="K508" s="205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145</v>
      </c>
      <c r="AU508" s="214" t="s">
        <v>141</v>
      </c>
      <c r="AV508" s="14" t="s">
        <v>141</v>
      </c>
      <c r="AW508" s="14" t="s">
        <v>33</v>
      </c>
      <c r="AX508" s="14" t="s">
        <v>71</v>
      </c>
      <c r="AY508" s="214" t="s">
        <v>132</v>
      </c>
    </row>
    <row r="509" spans="1:65" s="15" customFormat="1">
      <c r="B509" s="215"/>
      <c r="C509" s="216"/>
      <c r="D509" s="195" t="s">
        <v>145</v>
      </c>
      <c r="E509" s="217" t="s">
        <v>19</v>
      </c>
      <c r="F509" s="218" t="s">
        <v>147</v>
      </c>
      <c r="G509" s="216"/>
      <c r="H509" s="219">
        <v>1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145</v>
      </c>
      <c r="AU509" s="225" t="s">
        <v>141</v>
      </c>
      <c r="AV509" s="15" t="s">
        <v>140</v>
      </c>
      <c r="AW509" s="15" t="s">
        <v>33</v>
      </c>
      <c r="AX509" s="15" t="s">
        <v>79</v>
      </c>
      <c r="AY509" s="225" t="s">
        <v>132</v>
      </c>
    </row>
    <row r="510" spans="1:65" s="2" customFormat="1" ht="16.5" customHeight="1">
      <c r="A510" s="36"/>
      <c r="B510" s="37"/>
      <c r="C510" s="226" t="s">
        <v>548</v>
      </c>
      <c r="D510" s="226" t="s">
        <v>230</v>
      </c>
      <c r="E510" s="227" t="s">
        <v>549</v>
      </c>
      <c r="F510" s="228" t="s">
        <v>550</v>
      </c>
      <c r="G510" s="229" t="s">
        <v>138</v>
      </c>
      <c r="H510" s="230">
        <v>1</v>
      </c>
      <c r="I510" s="231"/>
      <c r="J510" s="232">
        <f>ROUND(I510*H510,2)</f>
        <v>0</v>
      </c>
      <c r="K510" s="228" t="s">
        <v>139</v>
      </c>
      <c r="L510" s="233"/>
      <c r="M510" s="234" t="s">
        <v>19</v>
      </c>
      <c r="N510" s="235" t="s">
        <v>43</v>
      </c>
      <c r="O510" s="66"/>
      <c r="P510" s="184">
        <f>O510*H510</f>
        <v>0</v>
      </c>
      <c r="Q510" s="184">
        <v>1.4999999999999999E-4</v>
      </c>
      <c r="R510" s="184">
        <f>Q510*H510</f>
        <v>1.4999999999999999E-4</v>
      </c>
      <c r="S510" s="184">
        <v>0</v>
      </c>
      <c r="T510" s="18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6" t="s">
        <v>346</v>
      </c>
      <c r="AT510" s="186" t="s">
        <v>230</v>
      </c>
      <c r="AU510" s="186" t="s">
        <v>141</v>
      </c>
      <c r="AY510" s="19" t="s">
        <v>132</v>
      </c>
      <c r="BE510" s="187">
        <f>IF(N510="základní",J510,0)</f>
        <v>0</v>
      </c>
      <c r="BF510" s="187">
        <f>IF(N510="snížená",J510,0)</f>
        <v>0</v>
      </c>
      <c r="BG510" s="187">
        <f>IF(N510="zákl. přenesená",J510,0)</f>
        <v>0</v>
      </c>
      <c r="BH510" s="187">
        <f>IF(N510="sníž. přenesená",J510,0)</f>
        <v>0</v>
      </c>
      <c r="BI510" s="187">
        <f>IF(N510="nulová",J510,0)</f>
        <v>0</v>
      </c>
      <c r="BJ510" s="19" t="s">
        <v>141</v>
      </c>
      <c r="BK510" s="187">
        <f>ROUND(I510*H510,2)</f>
        <v>0</v>
      </c>
      <c r="BL510" s="19" t="s">
        <v>243</v>
      </c>
      <c r="BM510" s="186" t="s">
        <v>551</v>
      </c>
    </row>
    <row r="511" spans="1:65" s="13" customFormat="1">
      <c r="B511" s="193"/>
      <c r="C511" s="194"/>
      <c r="D511" s="195" t="s">
        <v>145</v>
      </c>
      <c r="E511" s="196" t="s">
        <v>19</v>
      </c>
      <c r="F511" s="197" t="s">
        <v>146</v>
      </c>
      <c r="G511" s="194"/>
      <c r="H511" s="196" t="s">
        <v>19</v>
      </c>
      <c r="I511" s="198"/>
      <c r="J511" s="194"/>
      <c r="K511" s="194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145</v>
      </c>
      <c r="AU511" s="203" t="s">
        <v>141</v>
      </c>
      <c r="AV511" s="13" t="s">
        <v>79</v>
      </c>
      <c r="AW511" s="13" t="s">
        <v>33</v>
      </c>
      <c r="AX511" s="13" t="s">
        <v>71</v>
      </c>
      <c r="AY511" s="203" t="s">
        <v>132</v>
      </c>
    </row>
    <row r="512" spans="1:65" s="13" customFormat="1">
      <c r="B512" s="193"/>
      <c r="C512" s="194"/>
      <c r="D512" s="195" t="s">
        <v>145</v>
      </c>
      <c r="E512" s="196" t="s">
        <v>19</v>
      </c>
      <c r="F512" s="197" t="s">
        <v>519</v>
      </c>
      <c r="G512" s="194"/>
      <c r="H512" s="196" t="s">
        <v>19</v>
      </c>
      <c r="I512" s="198"/>
      <c r="J512" s="194"/>
      <c r="K512" s="194"/>
      <c r="L512" s="199"/>
      <c r="M512" s="200"/>
      <c r="N512" s="201"/>
      <c r="O512" s="201"/>
      <c r="P512" s="201"/>
      <c r="Q512" s="201"/>
      <c r="R512" s="201"/>
      <c r="S512" s="201"/>
      <c r="T512" s="202"/>
      <c r="AT512" s="203" t="s">
        <v>145</v>
      </c>
      <c r="AU512" s="203" t="s">
        <v>141</v>
      </c>
      <c r="AV512" s="13" t="s">
        <v>79</v>
      </c>
      <c r="AW512" s="13" t="s">
        <v>33</v>
      </c>
      <c r="AX512" s="13" t="s">
        <v>71</v>
      </c>
      <c r="AY512" s="203" t="s">
        <v>132</v>
      </c>
    </row>
    <row r="513" spans="1:65" s="14" customFormat="1">
      <c r="B513" s="204"/>
      <c r="C513" s="205"/>
      <c r="D513" s="195" t="s">
        <v>145</v>
      </c>
      <c r="E513" s="206" t="s">
        <v>19</v>
      </c>
      <c r="F513" s="207" t="s">
        <v>79</v>
      </c>
      <c r="G513" s="205"/>
      <c r="H513" s="208">
        <v>1</v>
      </c>
      <c r="I513" s="209"/>
      <c r="J513" s="205"/>
      <c r="K513" s="205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145</v>
      </c>
      <c r="AU513" s="214" t="s">
        <v>141</v>
      </c>
      <c r="AV513" s="14" t="s">
        <v>141</v>
      </c>
      <c r="AW513" s="14" t="s">
        <v>33</v>
      </c>
      <c r="AX513" s="14" t="s">
        <v>71</v>
      </c>
      <c r="AY513" s="214" t="s">
        <v>132</v>
      </c>
    </row>
    <row r="514" spans="1:65" s="15" customFormat="1">
      <c r="B514" s="215"/>
      <c r="C514" s="216"/>
      <c r="D514" s="195" t="s">
        <v>145</v>
      </c>
      <c r="E514" s="217" t="s">
        <v>19</v>
      </c>
      <c r="F514" s="218" t="s">
        <v>147</v>
      </c>
      <c r="G514" s="216"/>
      <c r="H514" s="219">
        <v>1</v>
      </c>
      <c r="I514" s="220"/>
      <c r="J514" s="216"/>
      <c r="K514" s="216"/>
      <c r="L514" s="221"/>
      <c r="M514" s="222"/>
      <c r="N514" s="223"/>
      <c r="O514" s="223"/>
      <c r="P514" s="223"/>
      <c r="Q514" s="223"/>
      <c r="R514" s="223"/>
      <c r="S514" s="223"/>
      <c r="T514" s="224"/>
      <c r="AT514" s="225" t="s">
        <v>145</v>
      </c>
      <c r="AU514" s="225" t="s">
        <v>141</v>
      </c>
      <c r="AV514" s="15" t="s">
        <v>140</v>
      </c>
      <c r="AW514" s="15" t="s">
        <v>33</v>
      </c>
      <c r="AX514" s="15" t="s">
        <v>79</v>
      </c>
      <c r="AY514" s="225" t="s">
        <v>132</v>
      </c>
    </row>
    <row r="515" spans="1:65" s="2" customFormat="1" ht="16.5" customHeight="1">
      <c r="A515" s="36"/>
      <c r="B515" s="37"/>
      <c r="C515" s="175" t="s">
        <v>552</v>
      </c>
      <c r="D515" s="175" t="s">
        <v>135</v>
      </c>
      <c r="E515" s="176" t="s">
        <v>553</v>
      </c>
      <c r="F515" s="177" t="s">
        <v>554</v>
      </c>
      <c r="G515" s="178" t="s">
        <v>138</v>
      </c>
      <c r="H515" s="179">
        <v>1</v>
      </c>
      <c r="I515" s="180"/>
      <c r="J515" s="181">
        <f>ROUND(I515*H515,2)</f>
        <v>0</v>
      </c>
      <c r="K515" s="177" t="s">
        <v>139</v>
      </c>
      <c r="L515" s="41"/>
      <c r="M515" s="182" t="s">
        <v>19</v>
      </c>
      <c r="N515" s="183" t="s">
        <v>43</v>
      </c>
      <c r="O515" s="66"/>
      <c r="P515" s="184">
        <f>O515*H515</f>
        <v>0</v>
      </c>
      <c r="Q515" s="184">
        <v>0</v>
      </c>
      <c r="R515" s="184">
        <f>Q515*H515</f>
        <v>0</v>
      </c>
      <c r="S515" s="184">
        <v>0</v>
      </c>
      <c r="T515" s="185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6" t="s">
        <v>243</v>
      </c>
      <c r="AT515" s="186" t="s">
        <v>135</v>
      </c>
      <c r="AU515" s="186" t="s">
        <v>141</v>
      </c>
      <c r="AY515" s="19" t="s">
        <v>132</v>
      </c>
      <c r="BE515" s="187">
        <f>IF(N515="základní",J515,0)</f>
        <v>0</v>
      </c>
      <c r="BF515" s="187">
        <f>IF(N515="snížená",J515,0)</f>
        <v>0</v>
      </c>
      <c r="BG515" s="187">
        <f>IF(N515="zákl. přenesená",J515,0)</f>
        <v>0</v>
      </c>
      <c r="BH515" s="187">
        <f>IF(N515="sníž. přenesená",J515,0)</f>
        <v>0</v>
      </c>
      <c r="BI515" s="187">
        <f>IF(N515="nulová",J515,0)</f>
        <v>0</v>
      </c>
      <c r="BJ515" s="19" t="s">
        <v>141</v>
      </c>
      <c r="BK515" s="187">
        <f>ROUND(I515*H515,2)</f>
        <v>0</v>
      </c>
      <c r="BL515" s="19" t="s">
        <v>243</v>
      </c>
      <c r="BM515" s="186" t="s">
        <v>555</v>
      </c>
    </row>
    <row r="516" spans="1:65" s="2" customFormat="1">
      <c r="A516" s="36"/>
      <c r="B516" s="37"/>
      <c r="C516" s="38"/>
      <c r="D516" s="188" t="s">
        <v>143</v>
      </c>
      <c r="E516" s="38"/>
      <c r="F516" s="189" t="s">
        <v>556</v>
      </c>
      <c r="G516" s="38"/>
      <c r="H516" s="38"/>
      <c r="I516" s="190"/>
      <c r="J516" s="38"/>
      <c r="K516" s="38"/>
      <c r="L516" s="41"/>
      <c r="M516" s="191"/>
      <c r="N516" s="192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143</v>
      </c>
      <c r="AU516" s="19" t="s">
        <v>141</v>
      </c>
    </row>
    <row r="517" spans="1:65" s="13" customFormat="1">
      <c r="B517" s="193"/>
      <c r="C517" s="194"/>
      <c r="D517" s="195" t="s">
        <v>145</v>
      </c>
      <c r="E517" s="196" t="s">
        <v>19</v>
      </c>
      <c r="F517" s="197" t="s">
        <v>146</v>
      </c>
      <c r="G517" s="194"/>
      <c r="H517" s="196" t="s">
        <v>19</v>
      </c>
      <c r="I517" s="198"/>
      <c r="J517" s="194"/>
      <c r="K517" s="194"/>
      <c r="L517" s="199"/>
      <c r="M517" s="200"/>
      <c r="N517" s="201"/>
      <c r="O517" s="201"/>
      <c r="P517" s="201"/>
      <c r="Q517" s="201"/>
      <c r="R517" s="201"/>
      <c r="S517" s="201"/>
      <c r="T517" s="202"/>
      <c r="AT517" s="203" t="s">
        <v>145</v>
      </c>
      <c r="AU517" s="203" t="s">
        <v>141</v>
      </c>
      <c r="AV517" s="13" t="s">
        <v>79</v>
      </c>
      <c r="AW517" s="13" t="s">
        <v>33</v>
      </c>
      <c r="AX517" s="13" t="s">
        <v>71</v>
      </c>
      <c r="AY517" s="203" t="s">
        <v>132</v>
      </c>
    </row>
    <row r="518" spans="1:65" s="13" customFormat="1">
      <c r="B518" s="193"/>
      <c r="C518" s="194"/>
      <c r="D518" s="195" t="s">
        <v>145</v>
      </c>
      <c r="E518" s="196" t="s">
        <v>19</v>
      </c>
      <c r="F518" s="197" t="s">
        <v>519</v>
      </c>
      <c r="G518" s="194"/>
      <c r="H518" s="196" t="s">
        <v>19</v>
      </c>
      <c r="I518" s="198"/>
      <c r="J518" s="194"/>
      <c r="K518" s="194"/>
      <c r="L518" s="199"/>
      <c r="M518" s="200"/>
      <c r="N518" s="201"/>
      <c r="O518" s="201"/>
      <c r="P518" s="201"/>
      <c r="Q518" s="201"/>
      <c r="R518" s="201"/>
      <c r="S518" s="201"/>
      <c r="T518" s="202"/>
      <c r="AT518" s="203" t="s">
        <v>145</v>
      </c>
      <c r="AU518" s="203" t="s">
        <v>141</v>
      </c>
      <c r="AV518" s="13" t="s">
        <v>79</v>
      </c>
      <c r="AW518" s="13" t="s">
        <v>33</v>
      </c>
      <c r="AX518" s="13" t="s">
        <v>71</v>
      </c>
      <c r="AY518" s="203" t="s">
        <v>132</v>
      </c>
    </row>
    <row r="519" spans="1:65" s="14" customFormat="1">
      <c r="B519" s="204"/>
      <c r="C519" s="205"/>
      <c r="D519" s="195" t="s">
        <v>145</v>
      </c>
      <c r="E519" s="206" t="s">
        <v>19</v>
      </c>
      <c r="F519" s="207" t="s">
        <v>79</v>
      </c>
      <c r="G519" s="205"/>
      <c r="H519" s="208">
        <v>1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145</v>
      </c>
      <c r="AU519" s="214" t="s">
        <v>141</v>
      </c>
      <c r="AV519" s="14" t="s">
        <v>141</v>
      </c>
      <c r="AW519" s="14" t="s">
        <v>33</v>
      </c>
      <c r="AX519" s="14" t="s">
        <v>71</v>
      </c>
      <c r="AY519" s="214" t="s">
        <v>132</v>
      </c>
    </row>
    <row r="520" spans="1:65" s="15" customFormat="1">
      <c r="B520" s="215"/>
      <c r="C520" s="216"/>
      <c r="D520" s="195" t="s">
        <v>145</v>
      </c>
      <c r="E520" s="217" t="s">
        <v>19</v>
      </c>
      <c r="F520" s="218" t="s">
        <v>147</v>
      </c>
      <c r="G520" s="216"/>
      <c r="H520" s="219">
        <v>1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AT520" s="225" t="s">
        <v>145</v>
      </c>
      <c r="AU520" s="225" t="s">
        <v>141</v>
      </c>
      <c r="AV520" s="15" t="s">
        <v>140</v>
      </c>
      <c r="AW520" s="15" t="s">
        <v>33</v>
      </c>
      <c r="AX520" s="15" t="s">
        <v>79</v>
      </c>
      <c r="AY520" s="225" t="s">
        <v>132</v>
      </c>
    </row>
    <row r="521" spans="1:65" s="2" customFormat="1" ht="16.5" customHeight="1">
      <c r="A521" s="36"/>
      <c r="B521" s="37"/>
      <c r="C521" s="226" t="s">
        <v>557</v>
      </c>
      <c r="D521" s="226" t="s">
        <v>230</v>
      </c>
      <c r="E521" s="227" t="s">
        <v>558</v>
      </c>
      <c r="F521" s="228" t="s">
        <v>559</v>
      </c>
      <c r="G521" s="229" t="s">
        <v>138</v>
      </c>
      <c r="H521" s="230">
        <v>1</v>
      </c>
      <c r="I521" s="231"/>
      <c r="J521" s="232">
        <f>ROUND(I521*H521,2)</f>
        <v>0</v>
      </c>
      <c r="K521" s="228" t="s">
        <v>139</v>
      </c>
      <c r="L521" s="233"/>
      <c r="M521" s="234" t="s">
        <v>19</v>
      </c>
      <c r="N521" s="235" t="s">
        <v>43</v>
      </c>
      <c r="O521" s="66"/>
      <c r="P521" s="184">
        <f>O521*H521</f>
        <v>0</v>
      </c>
      <c r="Q521" s="184">
        <v>2.2000000000000001E-3</v>
      </c>
      <c r="R521" s="184">
        <f>Q521*H521</f>
        <v>2.2000000000000001E-3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346</v>
      </c>
      <c r="AT521" s="186" t="s">
        <v>230</v>
      </c>
      <c r="AU521" s="186" t="s">
        <v>141</v>
      </c>
      <c r="AY521" s="19" t="s">
        <v>132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141</v>
      </c>
      <c r="BK521" s="187">
        <f>ROUND(I521*H521,2)</f>
        <v>0</v>
      </c>
      <c r="BL521" s="19" t="s">
        <v>243</v>
      </c>
      <c r="BM521" s="186" t="s">
        <v>560</v>
      </c>
    </row>
    <row r="522" spans="1:65" s="13" customFormat="1">
      <c r="B522" s="193"/>
      <c r="C522" s="194"/>
      <c r="D522" s="195" t="s">
        <v>145</v>
      </c>
      <c r="E522" s="196" t="s">
        <v>19</v>
      </c>
      <c r="F522" s="197" t="s">
        <v>146</v>
      </c>
      <c r="G522" s="194"/>
      <c r="H522" s="196" t="s">
        <v>19</v>
      </c>
      <c r="I522" s="198"/>
      <c r="J522" s="194"/>
      <c r="K522" s="194"/>
      <c r="L522" s="199"/>
      <c r="M522" s="200"/>
      <c r="N522" s="201"/>
      <c r="O522" s="201"/>
      <c r="P522" s="201"/>
      <c r="Q522" s="201"/>
      <c r="R522" s="201"/>
      <c r="S522" s="201"/>
      <c r="T522" s="202"/>
      <c r="AT522" s="203" t="s">
        <v>145</v>
      </c>
      <c r="AU522" s="203" t="s">
        <v>141</v>
      </c>
      <c r="AV522" s="13" t="s">
        <v>79</v>
      </c>
      <c r="AW522" s="13" t="s">
        <v>33</v>
      </c>
      <c r="AX522" s="13" t="s">
        <v>71</v>
      </c>
      <c r="AY522" s="203" t="s">
        <v>132</v>
      </c>
    </row>
    <row r="523" spans="1:65" s="13" customFormat="1">
      <c r="B523" s="193"/>
      <c r="C523" s="194"/>
      <c r="D523" s="195" t="s">
        <v>145</v>
      </c>
      <c r="E523" s="196" t="s">
        <v>19</v>
      </c>
      <c r="F523" s="197" t="s">
        <v>519</v>
      </c>
      <c r="G523" s="194"/>
      <c r="H523" s="196" t="s">
        <v>19</v>
      </c>
      <c r="I523" s="198"/>
      <c r="J523" s="194"/>
      <c r="K523" s="194"/>
      <c r="L523" s="199"/>
      <c r="M523" s="200"/>
      <c r="N523" s="201"/>
      <c r="O523" s="201"/>
      <c r="P523" s="201"/>
      <c r="Q523" s="201"/>
      <c r="R523" s="201"/>
      <c r="S523" s="201"/>
      <c r="T523" s="202"/>
      <c r="AT523" s="203" t="s">
        <v>145</v>
      </c>
      <c r="AU523" s="203" t="s">
        <v>141</v>
      </c>
      <c r="AV523" s="13" t="s">
        <v>79</v>
      </c>
      <c r="AW523" s="13" t="s">
        <v>33</v>
      </c>
      <c r="AX523" s="13" t="s">
        <v>71</v>
      </c>
      <c r="AY523" s="203" t="s">
        <v>132</v>
      </c>
    </row>
    <row r="524" spans="1:65" s="14" customFormat="1">
      <c r="B524" s="204"/>
      <c r="C524" s="205"/>
      <c r="D524" s="195" t="s">
        <v>145</v>
      </c>
      <c r="E524" s="206" t="s">
        <v>19</v>
      </c>
      <c r="F524" s="207" t="s">
        <v>79</v>
      </c>
      <c r="G524" s="205"/>
      <c r="H524" s="208">
        <v>1</v>
      </c>
      <c r="I524" s="209"/>
      <c r="J524" s="205"/>
      <c r="K524" s="205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145</v>
      </c>
      <c r="AU524" s="214" t="s">
        <v>141</v>
      </c>
      <c r="AV524" s="14" t="s">
        <v>141</v>
      </c>
      <c r="AW524" s="14" t="s">
        <v>33</v>
      </c>
      <c r="AX524" s="14" t="s">
        <v>71</v>
      </c>
      <c r="AY524" s="214" t="s">
        <v>132</v>
      </c>
    </row>
    <row r="525" spans="1:65" s="15" customFormat="1">
      <c r="B525" s="215"/>
      <c r="C525" s="216"/>
      <c r="D525" s="195" t="s">
        <v>145</v>
      </c>
      <c r="E525" s="217" t="s">
        <v>19</v>
      </c>
      <c r="F525" s="218" t="s">
        <v>147</v>
      </c>
      <c r="G525" s="216"/>
      <c r="H525" s="219">
        <v>1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145</v>
      </c>
      <c r="AU525" s="225" t="s">
        <v>141</v>
      </c>
      <c r="AV525" s="15" t="s">
        <v>140</v>
      </c>
      <c r="AW525" s="15" t="s">
        <v>33</v>
      </c>
      <c r="AX525" s="15" t="s">
        <v>79</v>
      </c>
      <c r="AY525" s="225" t="s">
        <v>132</v>
      </c>
    </row>
    <row r="526" spans="1:65" s="2" customFormat="1" ht="16.5" customHeight="1">
      <c r="A526" s="36"/>
      <c r="B526" s="37"/>
      <c r="C526" s="226" t="s">
        <v>561</v>
      </c>
      <c r="D526" s="226" t="s">
        <v>230</v>
      </c>
      <c r="E526" s="227" t="s">
        <v>562</v>
      </c>
      <c r="F526" s="228" t="s">
        <v>563</v>
      </c>
      <c r="G526" s="229" t="s">
        <v>138</v>
      </c>
      <c r="H526" s="230">
        <v>1</v>
      </c>
      <c r="I526" s="231"/>
      <c r="J526" s="232">
        <f>ROUND(I526*H526,2)</f>
        <v>0</v>
      </c>
      <c r="K526" s="228" t="s">
        <v>139</v>
      </c>
      <c r="L526" s="233"/>
      <c r="M526" s="234" t="s">
        <v>19</v>
      </c>
      <c r="N526" s="235" t="s">
        <v>43</v>
      </c>
      <c r="O526" s="66"/>
      <c r="P526" s="184">
        <f>O526*H526</f>
        <v>0</v>
      </c>
      <c r="Q526" s="184">
        <v>2.2000000000000001E-3</v>
      </c>
      <c r="R526" s="184">
        <f>Q526*H526</f>
        <v>2.2000000000000001E-3</v>
      </c>
      <c r="S526" s="184">
        <v>0</v>
      </c>
      <c r="T526" s="185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86" t="s">
        <v>346</v>
      </c>
      <c r="AT526" s="186" t="s">
        <v>230</v>
      </c>
      <c r="AU526" s="186" t="s">
        <v>141</v>
      </c>
      <c r="AY526" s="19" t="s">
        <v>132</v>
      </c>
      <c r="BE526" s="187">
        <f>IF(N526="základní",J526,0)</f>
        <v>0</v>
      </c>
      <c r="BF526" s="187">
        <f>IF(N526="snížená",J526,0)</f>
        <v>0</v>
      </c>
      <c r="BG526" s="187">
        <f>IF(N526="zákl. přenesená",J526,0)</f>
        <v>0</v>
      </c>
      <c r="BH526" s="187">
        <f>IF(N526="sníž. přenesená",J526,0)</f>
        <v>0</v>
      </c>
      <c r="BI526" s="187">
        <f>IF(N526="nulová",J526,0)</f>
        <v>0</v>
      </c>
      <c r="BJ526" s="19" t="s">
        <v>141</v>
      </c>
      <c r="BK526" s="187">
        <f>ROUND(I526*H526,2)</f>
        <v>0</v>
      </c>
      <c r="BL526" s="19" t="s">
        <v>243</v>
      </c>
      <c r="BM526" s="186" t="s">
        <v>564</v>
      </c>
    </row>
    <row r="527" spans="1:65" s="13" customFormat="1">
      <c r="B527" s="193"/>
      <c r="C527" s="194"/>
      <c r="D527" s="195" t="s">
        <v>145</v>
      </c>
      <c r="E527" s="196" t="s">
        <v>19</v>
      </c>
      <c r="F527" s="197" t="s">
        <v>146</v>
      </c>
      <c r="G527" s="194"/>
      <c r="H527" s="196" t="s">
        <v>19</v>
      </c>
      <c r="I527" s="198"/>
      <c r="J527" s="194"/>
      <c r="K527" s="194"/>
      <c r="L527" s="199"/>
      <c r="M527" s="200"/>
      <c r="N527" s="201"/>
      <c r="O527" s="201"/>
      <c r="P527" s="201"/>
      <c r="Q527" s="201"/>
      <c r="R527" s="201"/>
      <c r="S527" s="201"/>
      <c r="T527" s="202"/>
      <c r="AT527" s="203" t="s">
        <v>145</v>
      </c>
      <c r="AU527" s="203" t="s">
        <v>141</v>
      </c>
      <c r="AV527" s="13" t="s">
        <v>79</v>
      </c>
      <c r="AW527" s="13" t="s">
        <v>33</v>
      </c>
      <c r="AX527" s="13" t="s">
        <v>71</v>
      </c>
      <c r="AY527" s="203" t="s">
        <v>132</v>
      </c>
    </row>
    <row r="528" spans="1:65" s="13" customFormat="1">
      <c r="B528" s="193"/>
      <c r="C528" s="194"/>
      <c r="D528" s="195" t="s">
        <v>145</v>
      </c>
      <c r="E528" s="196" t="s">
        <v>19</v>
      </c>
      <c r="F528" s="197" t="s">
        <v>519</v>
      </c>
      <c r="G528" s="194"/>
      <c r="H528" s="196" t="s">
        <v>19</v>
      </c>
      <c r="I528" s="198"/>
      <c r="J528" s="194"/>
      <c r="K528" s="194"/>
      <c r="L528" s="199"/>
      <c r="M528" s="200"/>
      <c r="N528" s="201"/>
      <c r="O528" s="201"/>
      <c r="P528" s="201"/>
      <c r="Q528" s="201"/>
      <c r="R528" s="201"/>
      <c r="S528" s="201"/>
      <c r="T528" s="202"/>
      <c r="AT528" s="203" t="s">
        <v>145</v>
      </c>
      <c r="AU528" s="203" t="s">
        <v>141</v>
      </c>
      <c r="AV528" s="13" t="s">
        <v>79</v>
      </c>
      <c r="AW528" s="13" t="s">
        <v>33</v>
      </c>
      <c r="AX528" s="13" t="s">
        <v>71</v>
      </c>
      <c r="AY528" s="203" t="s">
        <v>132</v>
      </c>
    </row>
    <row r="529" spans="1:65" s="14" customFormat="1">
      <c r="B529" s="204"/>
      <c r="C529" s="205"/>
      <c r="D529" s="195" t="s">
        <v>145</v>
      </c>
      <c r="E529" s="206" t="s">
        <v>19</v>
      </c>
      <c r="F529" s="207" t="s">
        <v>79</v>
      </c>
      <c r="G529" s="205"/>
      <c r="H529" s="208">
        <v>1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145</v>
      </c>
      <c r="AU529" s="214" t="s">
        <v>141</v>
      </c>
      <c r="AV529" s="14" t="s">
        <v>141</v>
      </c>
      <c r="AW529" s="14" t="s">
        <v>33</v>
      </c>
      <c r="AX529" s="14" t="s">
        <v>71</v>
      </c>
      <c r="AY529" s="214" t="s">
        <v>132</v>
      </c>
    </row>
    <row r="530" spans="1:65" s="15" customFormat="1">
      <c r="B530" s="215"/>
      <c r="C530" s="216"/>
      <c r="D530" s="195" t="s">
        <v>145</v>
      </c>
      <c r="E530" s="217" t="s">
        <v>19</v>
      </c>
      <c r="F530" s="218" t="s">
        <v>147</v>
      </c>
      <c r="G530" s="216"/>
      <c r="H530" s="219">
        <v>1</v>
      </c>
      <c r="I530" s="220"/>
      <c r="J530" s="216"/>
      <c r="K530" s="216"/>
      <c r="L530" s="221"/>
      <c r="M530" s="222"/>
      <c r="N530" s="223"/>
      <c r="O530" s="223"/>
      <c r="P530" s="223"/>
      <c r="Q530" s="223"/>
      <c r="R530" s="223"/>
      <c r="S530" s="223"/>
      <c r="T530" s="224"/>
      <c r="AT530" s="225" t="s">
        <v>145</v>
      </c>
      <c r="AU530" s="225" t="s">
        <v>141</v>
      </c>
      <c r="AV530" s="15" t="s">
        <v>140</v>
      </c>
      <c r="AW530" s="15" t="s">
        <v>33</v>
      </c>
      <c r="AX530" s="15" t="s">
        <v>79</v>
      </c>
      <c r="AY530" s="225" t="s">
        <v>132</v>
      </c>
    </row>
    <row r="531" spans="1:65" s="2" customFormat="1" ht="16.5" customHeight="1">
      <c r="A531" s="36"/>
      <c r="B531" s="37"/>
      <c r="C531" s="175" t="s">
        <v>565</v>
      </c>
      <c r="D531" s="175" t="s">
        <v>135</v>
      </c>
      <c r="E531" s="176" t="s">
        <v>566</v>
      </c>
      <c r="F531" s="177" t="s">
        <v>567</v>
      </c>
      <c r="G531" s="178" t="s">
        <v>138</v>
      </c>
      <c r="H531" s="179">
        <v>1</v>
      </c>
      <c r="I531" s="180"/>
      <c r="J531" s="181">
        <f>ROUND(I531*H531,2)</f>
        <v>0</v>
      </c>
      <c r="K531" s="177" t="s">
        <v>264</v>
      </c>
      <c r="L531" s="41"/>
      <c r="M531" s="182" t="s">
        <v>19</v>
      </c>
      <c r="N531" s="183" t="s">
        <v>43</v>
      </c>
      <c r="O531" s="66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6" t="s">
        <v>243</v>
      </c>
      <c r="AT531" s="186" t="s">
        <v>135</v>
      </c>
      <c r="AU531" s="186" t="s">
        <v>141</v>
      </c>
      <c r="AY531" s="19" t="s">
        <v>132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9" t="s">
        <v>141</v>
      </c>
      <c r="BK531" s="187">
        <f>ROUND(I531*H531,2)</f>
        <v>0</v>
      </c>
      <c r="BL531" s="19" t="s">
        <v>243</v>
      </c>
      <c r="BM531" s="186" t="s">
        <v>568</v>
      </c>
    </row>
    <row r="532" spans="1:65" s="13" customFormat="1">
      <c r="B532" s="193"/>
      <c r="C532" s="194"/>
      <c r="D532" s="195" t="s">
        <v>145</v>
      </c>
      <c r="E532" s="196" t="s">
        <v>19</v>
      </c>
      <c r="F532" s="197" t="s">
        <v>146</v>
      </c>
      <c r="G532" s="194"/>
      <c r="H532" s="196" t="s">
        <v>19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145</v>
      </c>
      <c r="AU532" s="203" t="s">
        <v>141</v>
      </c>
      <c r="AV532" s="13" t="s">
        <v>79</v>
      </c>
      <c r="AW532" s="13" t="s">
        <v>33</v>
      </c>
      <c r="AX532" s="13" t="s">
        <v>71</v>
      </c>
      <c r="AY532" s="203" t="s">
        <v>132</v>
      </c>
    </row>
    <row r="533" spans="1:65" s="13" customFormat="1">
      <c r="B533" s="193"/>
      <c r="C533" s="194"/>
      <c r="D533" s="195" t="s">
        <v>145</v>
      </c>
      <c r="E533" s="196" t="s">
        <v>19</v>
      </c>
      <c r="F533" s="197" t="s">
        <v>529</v>
      </c>
      <c r="G533" s="194"/>
      <c r="H533" s="196" t="s">
        <v>19</v>
      </c>
      <c r="I533" s="198"/>
      <c r="J533" s="194"/>
      <c r="K533" s="194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145</v>
      </c>
      <c r="AU533" s="203" t="s">
        <v>141</v>
      </c>
      <c r="AV533" s="13" t="s">
        <v>79</v>
      </c>
      <c r="AW533" s="13" t="s">
        <v>33</v>
      </c>
      <c r="AX533" s="13" t="s">
        <v>71</v>
      </c>
      <c r="AY533" s="203" t="s">
        <v>132</v>
      </c>
    </row>
    <row r="534" spans="1:65" s="14" customFormat="1">
      <c r="B534" s="204"/>
      <c r="C534" s="205"/>
      <c r="D534" s="195" t="s">
        <v>145</v>
      </c>
      <c r="E534" s="206" t="s">
        <v>19</v>
      </c>
      <c r="F534" s="207" t="s">
        <v>79</v>
      </c>
      <c r="G534" s="205"/>
      <c r="H534" s="208">
        <v>1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145</v>
      </c>
      <c r="AU534" s="214" t="s">
        <v>141</v>
      </c>
      <c r="AV534" s="14" t="s">
        <v>141</v>
      </c>
      <c r="AW534" s="14" t="s">
        <v>33</v>
      </c>
      <c r="AX534" s="14" t="s">
        <v>71</v>
      </c>
      <c r="AY534" s="214" t="s">
        <v>132</v>
      </c>
    </row>
    <row r="535" spans="1:65" s="15" customFormat="1">
      <c r="B535" s="215"/>
      <c r="C535" s="216"/>
      <c r="D535" s="195" t="s">
        <v>145</v>
      </c>
      <c r="E535" s="217" t="s">
        <v>19</v>
      </c>
      <c r="F535" s="218" t="s">
        <v>147</v>
      </c>
      <c r="G535" s="216"/>
      <c r="H535" s="219">
        <v>1</v>
      </c>
      <c r="I535" s="220"/>
      <c r="J535" s="216"/>
      <c r="K535" s="216"/>
      <c r="L535" s="221"/>
      <c r="M535" s="222"/>
      <c r="N535" s="223"/>
      <c r="O535" s="223"/>
      <c r="P535" s="223"/>
      <c r="Q535" s="223"/>
      <c r="R535" s="223"/>
      <c r="S535" s="223"/>
      <c r="T535" s="224"/>
      <c r="AT535" s="225" t="s">
        <v>145</v>
      </c>
      <c r="AU535" s="225" t="s">
        <v>141</v>
      </c>
      <c r="AV535" s="15" t="s">
        <v>140</v>
      </c>
      <c r="AW535" s="15" t="s">
        <v>33</v>
      </c>
      <c r="AX535" s="15" t="s">
        <v>79</v>
      </c>
      <c r="AY535" s="225" t="s">
        <v>132</v>
      </c>
    </row>
    <row r="536" spans="1:65" s="2" customFormat="1" ht="16.5" customHeight="1">
      <c r="A536" s="36"/>
      <c r="B536" s="37"/>
      <c r="C536" s="226" t="s">
        <v>569</v>
      </c>
      <c r="D536" s="226" t="s">
        <v>230</v>
      </c>
      <c r="E536" s="227" t="s">
        <v>570</v>
      </c>
      <c r="F536" s="228" t="s">
        <v>571</v>
      </c>
      <c r="G536" s="229" t="s">
        <v>138</v>
      </c>
      <c r="H536" s="230">
        <v>1</v>
      </c>
      <c r="I536" s="231"/>
      <c r="J536" s="232">
        <f>ROUND(I536*H536,2)</f>
        <v>0</v>
      </c>
      <c r="K536" s="228" t="s">
        <v>264</v>
      </c>
      <c r="L536" s="233"/>
      <c r="M536" s="234" t="s">
        <v>19</v>
      </c>
      <c r="N536" s="235" t="s">
        <v>43</v>
      </c>
      <c r="O536" s="66"/>
      <c r="P536" s="184">
        <f>O536*H536</f>
        <v>0</v>
      </c>
      <c r="Q536" s="184">
        <v>1E-4</v>
      </c>
      <c r="R536" s="184">
        <f>Q536*H536</f>
        <v>1E-4</v>
      </c>
      <c r="S536" s="184">
        <v>0</v>
      </c>
      <c r="T536" s="18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6" t="s">
        <v>346</v>
      </c>
      <c r="AT536" s="186" t="s">
        <v>230</v>
      </c>
      <c r="AU536" s="186" t="s">
        <v>141</v>
      </c>
      <c r="AY536" s="19" t="s">
        <v>132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9" t="s">
        <v>141</v>
      </c>
      <c r="BK536" s="187">
        <f>ROUND(I536*H536,2)</f>
        <v>0</v>
      </c>
      <c r="BL536" s="19" t="s">
        <v>243</v>
      </c>
      <c r="BM536" s="186" t="s">
        <v>572</v>
      </c>
    </row>
    <row r="537" spans="1:65" s="13" customFormat="1">
      <c r="B537" s="193"/>
      <c r="C537" s="194"/>
      <c r="D537" s="195" t="s">
        <v>145</v>
      </c>
      <c r="E537" s="196" t="s">
        <v>19</v>
      </c>
      <c r="F537" s="197" t="s">
        <v>146</v>
      </c>
      <c r="G537" s="194"/>
      <c r="H537" s="196" t="s">
        <v>19</v>
      </c>
      <c r="I537" s="198"/>
      <c r="J537" s="194"/>
      <c r="K537" s="194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145</v>
      </c>
      <c r="AU537" s="203" t="s">
        <v>141</v>
      </c>
      <c r="AV537" s="13" t="s">
        <v>79</v>
      </c>
      <c r="AW537" s="13" t="s">
        <v>33</v>
      </c>
      <c r="AX537" s="13" t="s">
        <v>71</v>
      </c>
      <c r="AY537" s="203" t="s">
        <v>132</v>
      </c>
    </row>
    <row r="538" spans="1:65" s="13" customFormat="1">
      <c r="B538" s="193"/>
      <c r="C538" s="194"/>
      <c r="D538" s="195" t="s">
        <v>145</v>
      </c>
      <c r="E538" s="196" t="s">
        <v>19</v>
      </c>
      <c r="F538" s="197" t="s">
        <v>529</v>
      </c>
      <c r="G538" s="194"/>
      <c r="H538" s="196" t="s">
        <v>19</v>
      </c>
      <c r="I538" s="198"/>
      <c r="J538" s="194"/>
      <c r="K538" s="194"/>
      <c r="L538" s="199"/>
      <c r="M538" s="200"/>
      <c r="N538" s="201"/>
      <c r="O538" s="201"/>
      <c r="P538" s="201"/>
      <c r="Q538" s="201"/>
      <c r="R538" s="201"/>
      <c r="S538" s="201"/>
      <c r="T538" s="202"/>
      <c r="AT538" s="203" t="s">
        <v>145</v>
      </c>
      <c r="AU538" s="203" t="s">
        <v>141</v>
      </c>
      <c r="AV538" s="13" t="s">
        <v>79</v>
      </c>
      <c r="AW538" s="13" t="s">
        <v>33</v>
      </c>
      <c r="AX538" s="13" t="s">
        <v>71</v>
      </c>
      <c r="AY538" s="203" t="s">
        <v>132</v>
      </c>
    </row>
    <row r="539" spans="1:65" s="14" customFormat="1">
      <c r="B539" s="204"/>
      <c r="C539" s="205"/>
      <c r="D539" s="195" t="s">
        <v>145</v>
      </c>
      <c r="E539" s="206" t="s">
        <v>19</v>
      </c>
      <c r="F539" s="207" t="s">
        <v>79</v>
      </c>
      <c r="G539" s="205"/>
      <c r="H539" s="208">
        <v>1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145</v>
      </c>
      <c r="AU539" s="214" t="s">
        <v>141</v>
      </c>
      <c r="AV539" s="14" t="s">
        <v>141</v>
      </c>
      <c r="AW539" s="14" t="s">
        <v>33</v>
      </c>
      <c r="AX539" s="14" t="s">
        <v>71</v>
      </c>
      <c r="AY539" s="214" t="s">
        <v>132</v>
      </c>
    </row>
    <row r="540" spans="1:65" s="15" customFormat="1">
      <c r="B540" s="215"/>
      <c r="C540" s="216"/>
      <c r="D540" s="195" t="s">
        <v>145</v>
      </c>
      <c r="E540" s="217" t="s">
        <v>19</v>
      </c>
      <c r="F540" s="218" t="s">
        <v>147</v>
      </c>
      <c r="G540" s="216"/>
      <c r="H540" s="219">
        <v>1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AT540" s="225" t="s">
        <v>145</v>
      </c>
      <c r="AU540" s="225" t="s">
        <v>141</v>
      </c>
      <c r="AV540" s="15" t="s">
        <v>140</v>
      </c>
      <c r="AW540" s="15" t="s">
        <v>33</v>
      </c>
      <c r="AX540" s="15" t="s">
        <v>79</v>
      </c>
      <c r="AY540" s="225" t="s">
        <v>132</v>
      </c>
    </row>
    <row r="541" spans="1:65" s="2" customFormat="1" ht="16.5" customHeight="1">
      <c r="A541" s="36"/>
      <c r="B541" s="37"/>
      <c r="C541" s="175" t="s">
        <v>573</v>
      </c>
      <c r="D541" s="175" t="s">
        <v>135</v>
      </c>
      <c r="E541" s="176" t="s">
        <v>574</v>
      </c>
      <c r="F541" s="177" t="s">
        <v>575</v>
      </c>
      <c r="G541" s="178" t="s">
        <v>138</v>
      </c>
      <c r="H541" s="179">
        <v>1</v>
      </c>
      <c r="I541" s="180"/>
      <c r="J541" s="181">
        <f>ROUND(I541*H541,2)</f>
        <v>0</v>
      </c>
      <c r="K541" s="177" t="s">
        <v>139</v>
      </c>
      <c r="L541" s="41"/>
      <c r="M541" s="182" t="s">
        <v>19</v>
      </c>
      <c r="N541" s="183" t="s">
        <v>43</v>
      </c>
      <c r="O541" s="66"/>
      <c r="P541" s="184">
        <f>O541*H541</f>
        <v>0</v>
      </c>
      <c r="Q541" s="184">
        <v>0</v>
      </c>
      <c r="R541" s="184">
        <f>Q541*H541</f>
        <v>0</v>
      </c>
      <c r="S541" s="184">
        <v>0</v>
      </c>
      <c r="T541" s="18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6" t="s">
        <v>243</v>
      </c>
      <c r="AT541" s="186" t="s">
        <v>135</v>
      </c>
      <c r="AU541" s="186" t="s">
        <v>141</v>
      </c>
      <c r="AY541" s="19" t="s">
        <v>132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9" t="s">
        <v>141</v>
      </c>
      <c r="BK541" s="187">
        <f>ROUND(I541*H541,2)</f>
        <v>0</v>
      </c>
      <c r="BL541" s="19" t="s">
        <v>243</v>
      </c>
      <c r="BM541" s="186" t="s">
        <v>576</v>
      </c>
    </row>
    <row r="542" spans="1:65" s="2" customFormat="1">
      <c r="A542" s="36"/>
      <c r="B542" s="37"/>
      <c r="C542" s="38"/>
      <c r="D542" s="188" t="s">
        <v>143</v>
      </c>
      <c r="E542" s="38"/>
      <c r="F542" s="189" t="s">
        <v>577</v>
      </c>
      <c r="G542" s="38"/>
      <c r="H542" s="38"/>
      <c r="I542" s="190"/>
      <c r="J542" s="38"/>
      <c r="K542" s="38"/>
      <c r="L542" s="41"/>
      <c r="M542" s="191"/>
      <c r="N542" s="192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143</v>
      </c>
      <c r="AU542" s="19" t="s">
        <v>141</v>
      </c>
    </row>
    <row r="543" spans="1:65" s="13" customFormat="1">
      <c r="B543" s="193"/>
      <c r="C543" s="194"/>
      <c r="D543" s="195" t="s">
        <v>145</v>
      </c>
      <c r="E543" s="196" t="s">
        <v>19</v>
      </c>
      <c r="F543" s="197" t="s">
        <v>146</v>
      </c>
      <c r="G543" s="194"/>
      <c r="H543" s="196" t="s">
        <v>19</v>
      </c>
      <c r="I543" s="198"/>
      <c r="J543" s="194"/>
      <c r="K543" s="194"/>
      <c r="L543" s="199"/>
      <c r="M543" s="200"/>
      <c r="N543" s="201"/>
      <c r="O543" s="201"/>
      <c r="P543" s="201"/>
      <c r="Q543" s="201"/>
      <c r="R543" s="201"/>
      <c r="S543" s="201"/>
      <c r="T543" s="202"/>
      <c r="AT543" s="203" t="s">
        <v>145</v>
      </c>
      <c r="AU543" s="203" t="s">
        <v>141</v>
      </c>
      <c r="AV543" s="13" t="s">
        <v>79</v>
      </c>
      <c r="AW543" s="13" t="s">
        <v>33</v>
      </c>
      <c r="AX543" s="13" t="s">
        <v>71</v>
      </c>
      <c r="AY543" s="203" t="s">
        <v>132</v>
      </c>
    </row>
    <row r="544" spans="1:65" s="13" customFormat="1">
      <c r="B544" s="193"/>
      <c r="C544" s="194"/>
      <c r="D544" s="195" t="s">
        <v>145</v>
      </c>
      <c r="E544" s="196" t="s">
        <v>19</v>
      </c>
      <c r="F544" s="197" t="s">
        <v>578</v>
      </c>
      <c r="G544" s="194"/>
      <c r="H544" s="196" t="s">
        <v>19</v>
      </c>
      <c r="I544" s="198"/>
      <c r="J544" s="194"/>
      <c r="K544" s="194"/>
      <c r="L544" s="199"/>
      <c r="M544" s="200"/>
      <c r="N544" s="201"/>
      <c r="O544" s="201"/>
      <c r="P544" s="201"/>
      <c r="Q544" s="201"/>
      <c r="R544" s="201"/>
      <c r="S544" s="201"/>
      <c r="T544" s="202"/>
      <c r="AT544" s="203" t="s">
        <v>145</v>
      </c>
      <c r="AU544" s="203" t="s">
        <v>141</v>
      </c>
      <c r="AV544" s="13" t="s">
        <v>79</v>
      </c>
      <c r="AW544" s="13" t="s">
        <v>33</v>
      </c>
      <c r="AX544" s="13" t="s">
        <v>71</v>
      </c>
      <c r="AY544" s="203" t="s">
        <v>132</v>
      </c>
    </row>
    <row r="545" spans="1:65" s="14" customFormat="1">
      <c r="B545" s="204"/>
      <c r="C545" s="205"/>
      <c r="D545" s="195" t="s">
        <v>145</v>
      </c>
      <c r="E545" s="206" t="s">
        <v>19</v>
      </c>
      <c r="F545" s="207" t="s">
        <v>79</v>
      </c>
      <c r="G545" s="205"/>
      <c r="H545" s="208">
        <v>1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145</v>
      </c>
      <c r="AU545" s="214" t="s">
        <v>141</v>
      </c>
      <c r="AV545" s="14" t="s">
        <v>141</v>
      </c>
      <c r="AW545" s="14" t="s">
        <v>33</v>
      </c>
      <c r="AX545" s="14" t="s">
        <v>71</v>
      </c>
      <c r="AY545" s="214" t="s">
        <v>132</v>
      </c>
    </row>
    <row r="546" spans="1:65" s="15" customFormat="1">
      <c r="B546" s="215"/>
      <c r="C546" s="216"/>
      <c r="D546" s="195" t="s">
        <v>145</v>
      </c>
      <c r="E546" s="217" t="s">
        <v>19</v>
      </c>
      <c r="F546" s="218" t="s">
        <v>147</v>
      </c>
      <c r="G546" s="216"/>
      <c r="H546" s="219">
        <v>1</v>
      </c>
      <c r="I546" s="220"/>
      <c r="J546" s="216"/>
      <c r="K546" s="216"/>
      <c r="L546" s="221"/>
      <c r="M546" s="222"/>
      <c r="N546" s="223"/>
      <c r="O546" s="223"/>
      <c r="P546" s="223"/>
      <c r="Q546" s="223"/>
      <c r="R546" s="223"/>
      <c r="S546" s="223"/>
      <c r="T546" s="224"/>
      <c r="AT546" s="225" t="s">
        <v>145</v>
      </c>
      <c r="AU546" s="225" t="s">
        <v>141</v>
      </c>
      <c r="AV546" s="15" t="s">
        <v>140</v>
      </c>
      <c r="AW546" s="15" t="s">
        <v>33</v>
      </c>
      <c r="AX546" s="15" t="s">
        <v>79</v>
      </c>
      <c r="AY546" s="225" t="s">
        <v>132</v>
      </c>
    </row>
    <row r="547" spans="1:65" s="2" customFormat="1" ht="16.5" customHeight="1">
      <c r="A547" s="36"/>
      <c r="B547" s="37"/>
      <c r="C547" s="226" t="s">
        <v>579</v>
      </c>
      <c r="D547" s="226" t="s">
        <v>230</v>
      </c>
      <c r="E547" s="227" t="s">
        <v>580</v>
      </c>
      <c r="F547" s="228" t="s">
        <v>581</v>
      </c>
      <c r="G547" s="229" t="s">
        <v>138</v>
      </c>
      <c r="H547" s="230">
        <v>1</v>
      </c>
      <c r="I547" s="231"/>
      <c r="J547" s="232">
        <f>ROUND(I547*H547,2)</f>
        <v>0</v>
      </c>
      <c r="K547" s="228" t="s">
        <v>139</v>
      </c>
      <c r="L547" s="233"/>
      <c r="M547" s="234" t="s">
        <v>19</v>
      </c>
      <c r="N547" s="235" t="s">
        <v>43</v>
      </c>
      <c r="O547" s="66"/>
      <c r="P547" s="184">
        <f>O547*H547</f>
        <v>0</v>
      </c>
      <c r="Q547" s="184">
        <v>2.0000000000000001E-4</v>
      </c>
      <c r="R547" s="184">
        <f>Q547*H547</f>
        <v>2.0000000000000001E-4</v>
      </c>
      <c r="S547" s="184">
        <v>0</v>
      </c>
      <c r="T547" s="18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6" t="s">
        <v>346</v>
      </c>
      <c r="AT547" s="186" t="s">
        <v>230</v>
      </c>
      <c r="AU547" s="186" t="s">
        <v>141</v>
      </c>
      <c r="AY547" s="19" t="s">
        <v>132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9" t="s">
        <v>141</v>
      </c>
      <c r="BK547" s="187">
        <f>ROUND(I547*H547,2)</f>
        <v>0</v>
      </c>
      <c r="BL547" s="19" t="s">
        <v>243</v>
      </c>
      <c r="BM547" s="186" t="s">
        <v>582</v>
      </c>
    </row>
    <row r="548" spans="1:65" s="13" customFormat="1">
      <c r="B548" s="193"/>
      <c r="C548" s="194"/>
      <c r="D548" s="195" t="s">
        <v>145</v>
      </c>
      <c r="E548" s="196" t="s">
        <v>19</v>
      </c>
      <c r="F548" s="197" t="s">
        <v>146</v>
      </c>
      <c r="G548" s="194"/>
      <c r="H548" s="196" t="s">
        <v>19</v>
      </c>
      <c r="I548" s="198"/>
      <c r="J548" s="194"/>
      <c r="K548" s="194"/>
      <c r="L548" s="199"/>
      <c r="M548" s="200"/>
      <c r="N548" s="201"/>
      <c r="O548" s="201"/>
      <c r="P548" s="201"/>
      <c r="Q548" s="201"/>
      <c r="R548" s="201"/>
      <c r="S548" s="201"/>
      <c r="T548" s="202"/>
      <c r="AT548" s="203" t="s">
        <v>145</v>
      </c>
      <c r="AU548" s="203" t="s">
        <v>141</v>
      </c>
      <c r="AV548" s="13" t="s">
        <v>79</v>
      </c>
      <c r="AW548" s="13" t="s">
        <v>33</v>
      </c>
      <c r="AX548" s="13" t="s">
        <v>71</v>
      </c>
      <c r="AY548" s="203" t="s">
        <v>132</v>
      </c>
    </row>
    <row r="549" spans="1:65" s="13" customFormat="1">
      <c r="B549" s="193"/>
      <c r="C549" s="194"/>
      <c r="D549" s="195" t="s">
        <v>145</v>
      </c>
      <c r="E549" s="196" t="s">
        <v>19</v>
      </c>
      <c r="F549" s="197" t="s">
        <v>578</v>
      </c>
      <c r="G549" s="194"/>
      <c r="H549" s="196" t="s">
        <v>19</v>
      </c>
      <c r="I549" s="198"/>
      <c r="J549" s="194"/>
      <c r="K549" s="194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145</v>
      </c>
      <c r="AU549" s="203" t="s">
        <v>141</v>
      </c>
      <c r="AV549" s="13" t="s">
        <v>79</v>
      </c>
      <c r="AW549" s="13" t="s">
        <v>33</v>
      </c>
      <c r="AX549" s="13" t="s">
        <v>71</v>
      </c>
      <c r="AY549" s="203" t="s">
        <v>132</v>
      </c>
    </row>
    <row r="550" spans="1:65" s="14" customFormat="1">
      <c r="B550" s="204"/>
      <c r="C550" s="205"/>
      <c r="D550" s="195" t="s">
        <v>145</v>
      </c>
      <c r="E550" s="206" t="s">
        <v>19</v>
      </c>
      <c r="F550" s="207" t="s">
        <v>79</v>
      </c>
      <c r="G550" s="205"/>
      <c r="H550" s="208">
        <v>1</v>
      </c>
      <c r="I550" s="209"/>
      <c r="J550" s="205"/>
      <c r="K550" s="205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145</v>
      </c>
      <c r="AU550" s="214" t="s">
        <v>141</v>
      </c>
      <c r="AV550" s="14" t="s">
        <v>141</v>
      </c>
      <c r="AW550" s="14" t="s">
        <v>33</v>
      </c>
      <c r="AX550" s="14" t="s">
        <v>71</v>
      </c>
      <c r="AY550" s="214" t="s">
        <v>132</v>
      </c>
    </row>
    <row r="551" spans="1:65" s="15" customFormat="1">
      <c r="B551" s="215"/>
      <c r="C551" s="216"/>
      <c r="D551" s="195" t="s">
        <v>145</v>
      </c>
      <c r="E551" s="217" t="s">
        <v>19</v>
      </c>
      <c r="F551" s="218" t="s">
        <v>147</v>
      </c>
      <c r="G551" s="216"/>
      <c r="H551" s="219">
        <v>1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145</v>
      </c>
      <c r="AU551" s="225" t="s">
        <v>141</v>
      </c>
      <c r="AV551" s="15" t="s">
        <v>140</v>
      </c>
      <c r="AW551" s="15" t="s">
        <v>33</v>
      </c>
      <c r="AX551" s="15" t="s">
        <v>79</v>
      </c>
      <c r="AY551" s="225" t="s">
        <v>132</v>
      </c>
    </row>
    <row r="552" spans="1:65" s="2" customFormat="1" ht="24.2" customHeight="1">
      <c r="A552" s="36"/>
      <c r="B552" s="37"/>
      <c r="C552" s="175" t="s">
        <v>583</v>
      </c>
      <c r="D552" s="175" t="s">
        <v>135</v>
      </c>
      <c r="E552" s="176" t="s">
        <v>584</v>
      </c>
      <c r="F552" s="177" t="s">
        <v>585</v>
      </c>
      <c r="G552" s="178" t="s">
        <v>138</v>
      </c>
      <c r="H552" s="179">
        <v>1</v>
      </c>
      <c r="I552" s="180"/>
      <c r="J552" s="181">
        <f>ROUND(I552*H552,2)</f>
        <v>0</v>
      </c>
      <c r="K552" s="177" t="s">
        <v>139</v>
      </c>
      <c r="L552" s="41"/>
      <c r="M552" s="182" t="s">
        <v>19</v>
      </c>
      <c r="N552" s="183" t="s">
        <v>43</v>
      </c>
      <c r="O552" s="66"/>
      <c r="P552" s="184">
        <f>O552*H552</f>
        <v>0</v>
      </c>
      <c r="Q552" s="184">
        <v>4.6999999999999999E-4</v>
      </c>
      <c r="R552" s="184">
        <f>Q552*H552</f>
        <v>4.6999999999999999E-4</v>
      </c>
      <c r="S552" s="184">
        <v>0</v>
      </c>
      <c r="T552" s="185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6" t="s">
        <v>243</v>
      </c>
      <c r="AT552" s="186" t="s">
        <v>135</v>
      </c>
      <c r="AU552" s="186" t="s">
        <v>141</v>
      </c>
      <c r="AY552" s="19" t="s">
        <v>132</v>
      </c>
      <c r="BE552" s="187">
        <f>IF(N552="základní",J552,0)</f>
        <v>0</v>
      </c>
      <c r="BF552" s="187">
        <f>IF(N552="snížená",J552,0)</f>
        <v>0</v>
      </c>
      <c r="BG552" s="187">
        <f>IF(N552="zákl. přenesená",J552,0)</f>
        <v>0</v>
      </c>
      <c r="BH552" s="187">
        <f>IF(N552="sníž. přenesená",J552,0)</f>
        <v>0</v>
      </c>
      <c r="BI552" s="187">
        <f>IF(N552="nulová",J552,0)</f>
        <v>0</v>
      </c>
      <c r="BJ552" s="19" t="s">
        <v>141</v>
      </c>
      <c r="BK552" s="187">
        <f>ROUND(I552*H552,2)</f>
        <v>0</v>
      </c>
      <c r="BL552" s="19" t="s">
        <v>243</v>
      </c>
      <c r="BM552" s="186" t="s">
        <v>586</v>
      </c>
    </row>
    <row r="553" spans="1:65" s="2" customFormat="1">
      <c r="A553" s="36"/>
      <c r="B553" s="37"/>
      <c r="C553" s="38"/>
      <c r="D553" s="188" t="s">
        <v>143</v>
      </c>
      <c r="E553" s="38"/>
      <c r="F553" s="189" t="s">
        <v>587</v>
      </c>
      <c r="G553" s="38"/>
      <c r="H553" s="38"/>
      <c r="I553" s="190"/>
      <c r="J553" s="38"/>
      <c r="K553" s="38"/>
      <c r="L553" s="41"/>
      <c r="M553" s="191"/>
      <c r="N553" s="192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143</v>
      </c>
      <c r="AU553" s="19" t="s">
        <v>141</v>
      </c>
    </row>
    <row r="554" spans="1:65" s="13" customFormat="1">
      <c r="B554" s="193"/>
      <c r="C554" s="194"/>
      <c r="D554" s="195" t="s">
        <v>145</v>
      </c>
      <c r="E554" s="196" t="s">
        <v>19</v>
      </c>
      <c r="F554" s="197" t="s">
        <v>146</v>
      </c>
      <c r="G554" s="194"/>
      <c r="H554" s="196" t="s">
        <v>19</v>
      </c>
      <c r="I554" s="198"/>
      <c r="J554" s="194"/>
      <c r="K554" s="194"/>
      <c r="L554" s="199"/>
      <c r="M554" s="200"/>
      <c r="N554" s="201"/>
      <c r="O554" s="201"/>
      <c r="P554" s="201"/>
      <c r="Q554" s="201"/>
      <c r="R554" s="201"/>
      <c r="S554" s="201"/>
      <c r="T554" s="202"/>
      <c r="AT554" s="203" t="s">
        <v>145</v>
      </c>
      <c r="AU554" s="203" t="s">
        <v>141</v>
      </c>
      <c r="AV554" s="13" t="s">
        <v>79</v>
      </c>
      <c r="AW554" s="13" t="s">
        <v>33</v>
      </c>
      <c r="AX554" s="13" t="s">
        <v>71</v>
      </c>
      <c r="AY554" s="203" t="s">
        <v>132</v>
      </c>
    </row>
    <row r="555" spans="1:65" s="13" customFormat="1">
      <c r="B555" s="193"/>
      <c r="C555" s="194"/>
      <c r="D555" s="195" t="s">
        <v>145</v>
      </c>
      <c r="E555" s="196" t="s">
        <v>19</v>
      </c>
      <c r="F555" s="197" t="s">
        <v>529</v>
      </c>
      <c r="G555" s="194"/>
      <c r="H555" s="196" t="s">
        <v>19</v>
      </c>
      <c r="I555" s="198"/>
      <c r="J555" s="194"/>
      <c r="K555" s="194"/>
      <c r="L555" s="199"/>
      <c r="M555" s="200"/>
      <c r="N555" s="201"/>
      <c r="O555" s="201"/>
      <c r="P555" s="201"/>
      <c r="Q555" s="201"/>
      <c r="R555" s="201"/>
      <c r="S555" s="201"/>
      <c r="T555" s="202"/>
      <c r="AT555" s="203" t="s">
        <v>145</v>
      </c>
      <c r="AU555" s="203" t="s">
        <v>141</v>
      </c>
      <c r="AV555" s="13" t="s">
        <v>79</v>
      </c>
      <c r="AW555" s="13" t="s">
        <v>33</v>
      </c>
      <c r="AX555" s="13" t="s">
        <v>71</v>
      </c>
      <c r="AY555" s="203" t="s">
        <v>132</v>
      </c>
    </row>
    <row r="556" spans="1:65" s="14" customFormat="1">
      <c r="B556" s="204"/>
      <c r="C556" s="205"/>
      <c r="D556" s="195" t="s">
        <v>145</v>
      </c>
      <c r="E556" s="206" t="s">
        <v>19</v>
      </c>
      <c r="F556" s="207" t="s">
        <v>79</v>
      </c>
      <c r="G556" s="205"/>
      <c r="H556" s="208">
        <v>1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145</v>
      </c>
      <c r="AU556" s="214" t="s">
        <v>141</v>
      </c>
      <c r="AV556" s="14" t="s">
        <v>141</v>
      </c>
      <c r="AW556" s="14" t="s">
        <v>33</v>
      </c>
      <c r="AX556" s="14" t="s">
        <v>71</v>
      </c>
      <c r="AY556" s="214" t="s">
        <v>132</v>
      </c>
    </row>
    <row r="557" spans="1:65" s="15" customFormat="1">
      <c r="B557" s="215"/>
      <c r="C557" s="216"/>
      <c r="D557" s="195" t="s">
        <v>145</v>
      </c>
      <c r="E557" s="217" t="s">
        <v>19</v>
      </c>
      <c r="F557" s="218" t="s">
        <v>147</v>
      </c>
      <c r="G557" s="216"/>
      <c r="H557" s="219">
        <v>1</v>
      </c>
      <c r="I557" s="220"/>
      <c r="J557" s="216"/>
      <c r="K557" s="216"/>
      <c r="L557" s="221"/>
      <c r="M557" s="222"/>
      <c r="N557" s="223"/>
      <c r="O557" s="223"/>
      <c r="P557" s="223"/>
      <c r="Q557" s="223"/>
      <c r="R557" s="223"/>
      <c r="S557" s="223"/>
      <c r="T557" s="224"/>
      <c r="AT557" s="225" t="s">
        <v>145</v>
      </c>
      <c r="AU557" s="225" t="s">
        <v>141</v>
      </c>
      <c r="AV557" s="15" t="s">
        <v>140</v>
      </c>
      <c r="AW557" s="15" t="s">
        <v>33</v>
      </c>
      <c r="AX557" s="15" t="s">
        <v>79</v>
      </c>
      <c r="AY557" s="225" t="s">
        <v>132</v>
      </c>
    </row>
    <row r="558" spans="1:65" s="2" customFormat="1" ht="24.2" customHeight="1">
      <c r="A558" s="36"/>
      <c r="B558" s="37"/>
      <c r="C558" s="226" t="s">
        <v>588</v>
      </c>
      <c r="D558" s="226" t="s">
        <v>230</v>
      </c>
      <c r="E558" s="227" t="s">
        <v>589</v>
      </c>
      <c r="F558" s="228" t="s">
        <v>590</v>
      </c>
      <c r="G558" s="229" t="s">
        <v>138</v>
      </c>
      <c r="H558" s="230">
        <v>1</v>
      </c>
      <c r="I558" s="231"/>
      <c r="J558" s="232">
        <f>ROUND(I558*H558,2)</f>
        <v>0</v>
      </c>
      <c r="K558" s="228" t="s">
        <v>139</v>
      </c>
      <c r="L558" s="233"/>
      <c r="M558" s="234" t="s">
        <v>19</v>
      </c>
      <c r="N558" s="235" t="s">
        <v>43</v>
      </c>
      <c r="O558" s="66"/>
      <c r="P558" s="184">
        <f>O558*H558</f>
        <v>0</v>
      </c>
      <c r="Q558" s="184">
        <v>1.7999999999999999E-2</v>
      </c>
      <c r="R558" s="184">
        <f>Q558*H558</f>
        <v>1.7999999999999999E-2</v>
      </c>
      <c r="S558" s="184">
        <v>0</v>
      </c>
      <c r="T558" s="185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86" t="s">
        <v>346</v>
      </c>
      <c r="AT558" s="186" t="s">
        <v>230</v>
      </c>
      <c r="AU558" s="186" t="s">
        <v>141</v>
      </c>
      <c r="AY558" s="19" t="s">
        <v>132</v>
      </c>
      <c r="BE558" s="187">
        <f>IF(N558="základní",J558,0)</f>
        <v>0</v>
      </c>
      <c r="BF558" s="187">
        <f>IF(N558="snížená",J558,0)</f>
        <v>0</v>
      </c>
      <c r="BG558" s="187">
        <f>IF(N558="zákl. přenesená",J558,0)</f>
        <v>0</v>
      </c>
      <c r="BH558" s="187">
        <f>IF(N558="sníž. přenesená",J558,0)</f>
        <v>0</v>
      </c>
      <c r="BI558" s="187">
        <f>IF(N558="nulová",J558,0)</f>
        <v>0</v>
      </c>
      <c r="BJ558" s="19" t="s">
        <v>141</v>
      </c>
      <c r="BK558" s="187">
        <f>ROUND(I558*H558,2)</f>
        <v>0</v>
      </c>
      <c r="BL558" s="19" t="s">
        <v>243</v>
      </c>
      <c r="BM558" s="186" t="s">
        <v>591</v>
      </c>
    </row>
    <row r="559" spans="1:65" s="13" customFormat="1">
      <c r="B559" s="193"/>
      <c r="C559" s="194"/>
      <c r="D559" s="195" t="s">
        <v>145</v>
      </c>
      <c r="E559" s="196" t="s">
        <v>19</v>
      </c>
      <c r="F559" s="197" t="s">
        <v>146</v>
      </c>
      <c r="G559" s="194"/>
      <c r="H559" s="196" t="s">
        <v>19</v>
      </c>
      <c r="I559" s="198"/>
      <c r="J559" s="194"/>
      <c r="K559" s="194"/>
      <c r="L559" s="199"/>
      <c r="M559" s="200"/>
      <c r="N559" s="201"/>
      <c r="O559" s="201"/>
      <c r="P559" s="201"/>
      <c r="Q559" s="201"/>
      <c r="R559" s="201"/>
      <c r="S559" s="201"/>
      <c r="T559" s="202"/>
      <c r="AT559" s="203" t="s">
        <v>145</v>
      </c>
      <c r="AU559" s="203" t="s">
        <v>141</v>
      </c>
      <c r="AV559" s="13" t="s">
        <v>79</v>
      </c>
      <c r="AW559" s="13" t="s">
        <v>33</v>
      </c>
      <c r="AX559" s="13" t="s">
        <v>71</v>
      </c>
      <c r="AY559" s="203" t="s">
        <v>132</v>
      </c>
    </row>
    <row r="560" spans="1:65" s="13" customFormat="1">
      <c r="B560" s="193"/>
      <c r="C560" s="194"/>
      <c r="D560" s="195" t="s">
        <v>145</v>
      </c>
      <c r="E560" s="196" t="s">
        <v>19</v>
      </c>
      <c r="F560" s="197" t="s">
        <v>529</v>
      </c>
      <c r="G560" s="194"/>
      <c r="H560" s="196" t="s">
        <v>19</v>
      </c>
      <c r="I560" s="198"/>
      <c r="J560" s="194"/>
      <c r="K560" s="194"/>
      <c r="L560" s="199"/>
      <c r="M560" s="200"/>
      <c r="N560" s="201"/>
      <c r="O560" s="201"/>
      <c r="P560" s="201"/>
      <c r="Q560" s="201"/>
      <c r="R560" s="201"/>
      <c r="S560" s="201"/>
      <c r="T560" s="202"/>
      <c r="AT560" s="203" t="s">
        <v>145</v>
      </c>
      <c r="AU560" s="203" t="s">
        <v>141</v>
      </c>
      <c r="AV560" s="13" t="s">
        <v>79</v>
      </c>
      <c r="AW560" s="13" t="s">
        <v>33</v>
      </c>
      <c r="AX560" s="13" t="s">
        <v>71</v>
      </c>
      <c r="AY560" s="203" t="s">
        <v>132</v>
      </c>
    </row>
    <row r="561" spans="1:65" s="14" customFormat="1">
      <c r="B561" s="204"/>
      <c r="C561" s="205"/>
      <c r="D561" s="195" t="s">
        <v>145</v>
      </c>
      <c r="E561" s="206" t="s">
        <v>19</v>
      </c>
      <c r="F561" s="207" t="s">
        <v>79</v>
      </c>
      <c r="G561" s="205"/>
      <c r="H561" s="208">
        <v>1</v>
      </c>
      <c r="I561" s="209"/>
      <c r="J561" s="205"/>
      <c r="K561" s="205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145</v>
      </c>
      <c r="AU561" s="214" t="s">
        <v>141</v>
      </c>
      <c r="AV561" s="14" t="s">
        <v>141</v>
      </c>
      <c r="AW561" s="14" t="s">
        <v>33</v>
      </c>
      <c r="AX561" s="14" t="s">
        <v>71</v>
      </c>
      <c r="AY561" s="214" t="s">
        <v>132</v>
      </c>
    </row>
    <row r="562" spans="1:65" s="15" customFormat="1">
      <c r="B562" s="215"/>
      <c r="C562" s="216"/>
      <c r="D562" s="195" t="s">
        <v>145</v>
      </c>
      <c r="E562" s="217" t="s">
        <v>19</v>
      </c>
      <c r="F562" s="218" t="s">
        <v>147</v>
      </c>
      <c r="G562" s="216"/>
      <c r="H562" s="219">
        <v>1</v>
      </c>
      <c r="I562" s="220"/>
      <c r="J562" s="216"/>
      <c r="K562" s="216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145</v>
      </c>
      <c r="AU562" s="225" t="s">
        <v>141</v>
      </c>
      <c r="AV562" s="15" t="s">
        <v>140</v>
      </c>
      <c r="AW562" s="15" t="s">
        <v>33</v>
      </c>
      <c r="AX562" s="15" t="s">
        <v>79</v>
      </c>
      <c r="AY562" s="225" t="s">
        <v>132</v>
      </c>
    </row>
    <row r="563" spans="1:65" s="2" customFormat="1" ht="16.5" customHeight="1">
      <c r="A563" s="36"/>
      <c r="B563" s="37"/>
      <c r="C563" s="175" t="s">
        <v>592</v>
      </c>
      <c r="D563" s="175" t="s">
        <v>135</v>
      </c>
      <c r="E563" s="176" t="s">
        <v>593</v>
      </c>
      <c r="F563" s="177" t="s">
        <v>594</v>
      </c>
      <c r="G563" s="178" t="s">
        <v>138</v>
      </c>
      <c r="H563" s="179">
        <v>3</v>
      </c>
      <c r="I563" s="180"/>
      <c r="J563" s="181">
        <f>ROUND(I563*H563,2)</f>
        <v>0</v>
      </c>
      <c r="K563" s="177" t="s">
        <v>139</v>
      </c>
      <c r="L563" s="41"/>
      <c r="M563" s="182" t="s">
        <v>19</v>
      </c>
      <c r="N563" s="183" t="s">
        <v>43</v>
      </c>
      <c r="O563" s="66"/>
      <c r="P563" s="184">
        <f>O563*H563</f>
        <v>0</v>
      </c>
      <c r="Q563" s="184">
        <v>0</v>
      </c>
      <c r="R563" s="184">
        <f>Q563*H563</f>
        <v>0</v>
      </c>
      <c r="S563" s="184">
        <v>2.4E-2</v>
      </c>
      <c r="T563" s="185">
        <f>S563*H563</f>
        <v>7.2000000000000008E-2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6" t="s">
        <v>243</v>
      </c>
      <c r="AT563" s="186" t="s">
        <v>135</v>
      </c>
      <c r="AU563" s="186" t="s">
        <v>141</v>
      </c>
      <c r="AY563" s="19" t="s">
        <v>132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19" t="s">
        <v>141</v>
      </c>
      <c r="BK563" s="187">
        <f>ROUND(I563*H563,2)</f>
        <v>0</v>
      </c>
      <c r="BL563" s="19" t="s">
        <v>243</v>
      </c>
      <c r="BM563" s="186" t="s">
        <v>595</v>
      </c>
    </row>
    <row r="564" spans="1:65" s="2" customFormat="1">
      <c r="A564" s="36"/>
      <c r="B564" s="37"/>
      <c r="C564" s="38"/>
      <c r="D564" s="188" t="s">
        <v>143</v>
      </c>
      <c r="E564" s="38"/>
      <c r="F564" s="189" t="s">
        <v>596</v>
      </c>
      <c r="G564" s="38"/>
      <c r="H564" s="38"/>
      <c r="I564" s="190"/>
      <c r="J564" s="38"/>
      <c r="K564" s="38"/>
      <c r="L564" s="41"/>
      <c r="M564" s="191"/>
      <c r="N564" s="192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143</v>
      </c>
      <c r="AU564" s="19" t="s">
        <v>141</v>
      </c>
    </row>
    <row r="565" spans="1:65" s="13" customFormat="1">
      <c r="B565" s="193"/>
      <c r="C565" s="194"/>
      <c r="D565" s="195" t="s">
        <v>145</v>
      </c>
      <c r="E565" s="196" t="s">
        <v>19</v>
      </c>
      <c r="F565" s="197" t="s">
        <v>276</v>
      </c>
      <c r="G565" s="194"/>
      <c r="H565" s="196" t="s">
        <v>19</v>
      </c>
      <c r="I565" s="198"/>
      <c r="J565" s="194"/>
      <c r="K565" s="194"/>
      <c r="L565" s="199"/>
      <c r="M565" s="200"/>
      <c r="N565" s="201"/>
      <c r="O565" s="201"/>
      <c r="P565" s="201"/>
      <c r="Q565" s="201"/>
      <c r="R565" s="201"/>
      <c r="S565" s="201"/>
      <c r="T565" s="202"/>
      <c r="AT565" s="203" t="s">
        <v>145</v>
      </c>
      <c r="AU565" s="203" t="s">
        <v>141</v>
      </c>
      <c r="AV565" s="13" t="s">
        <v>79</v>
      </c>
      <c r="AW565" s="13" t="s">
        <v>33</v>
      </c>
      <c r="AX565" s="13" t="s">
        <v>71</v>
      </c>
      <c r="AY565" s="203" t="s">
        <v>132</v>
      </c>
    </row>
    <row r="566" spans="1:65" s="14" customFormat="1">
      <c r="B566" s="204"/>
      <c r="C566" s="205"/>
      <c r="D566" s="195" t="s">
        <v>145</v>
      </c>
      <c r="E566" s="206" t="s">
        <v>19</v>
      </c>
      <c r="F566" s="207" t="s">
        <v>597</v>
      </c>
      <c r="G566" s="205"/>
      <c r="H566" s="208">
        <v>3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145</v>
      </c>
      <c r="AU566" s="214" t="s">
        <v>141</v>
      </c>
      <c r="AV566" s="14" t="s">
        <v>141</v>
      </c>
      <c r="AW566" s="14" t="s">
        <v>33</v>
      </c>
      <c r="AX566" s="14" t="s">
        <v>71</v>
      </c>
      <c r="AY566" s="214" t="s">
        <v>132</v>
      </c>
    </row>
    <row r="567" spans="1:65" s="15" customFormat="1">
      <c r="B567" s="215"/>
      <c r="C567" s="216"/>
      <c r="D567" s="195" t="s">
        <v>145</v>
      </c>
      <c r="E567" s="217" t="s">
        <v>19</v>
      </c>
      <c r="F567" s="218" t="s">
        <v>147</v>
      </c>
      <c r="G567" s="216"/>
      <c r="H567" s="219">
        <v>3</v>
      </c>
      <c r="I567" s="220"/>
      <c r="J567" s="216"/>
      <c r="K567" s="216"/>
      <c r="L567" s="221"/>
      <c r="M567" s="222"/>
      <c r="N567" s="223"/>
      <c r="O567" s="223"/>
      <c r="P567" s="223"/>
      <c r="Q567" s="223"/>
      <c r="R567" s="223"/>
      <c r="S567" s="223"/>
      <c r="T567" s="224"/>
      <c r="AT567" s="225" t="s">
        <v>145</v>
      </c>
      <c r="AU567" s="225" t="s">
        <v>141</v>
      </c>
      <c r="AV567" s="15" t="s">
        <v>140</v>
      </c>
      <c r="AW567" s="15" t="s">
        <v>33</v>
      </c>
      <c r="AX567" s="15" t="s">
        <v>79</v>
      </c>
      <c r="AY567" s="225" t="s">
        <v>132</v>
      </c>
    </row>
    <row r="568" spans="1:65" s="2" customFormat="1" ht="16.5" customHeight="1">
      <c r="A568" s="36"/>
      <c r="B568" s="37"/>
      <c r="C568" s="175" t="s">
        <v>598</v>
      </c>
      <c r="D568" s="175" t="s">
        <v>135</v>
      </c>
      <c r="E568" s="176" t="s">
        <v>599</v>
      </c>
      <c r="F568" s="177" t="s">
        <v>600</v>
      </c>
      <c r="G568" s="178" t="s">
        <v>138</v>
      </c>
      <c r="H568" s="179">
        <v>3</v>
      </c>
      <c r="I568" s="180"/>
      <c r="J568" s="181">
        <f>ROUND(I568*H568,2)</f>
        <v>0</v>
      </c>
      <c r="K568" s="177" t="s">
        <v>139</v>
      </c>
      <c r="L568" s="41"/>
      <c r="M568" s="182" t="s">
        <v>19</v>
      </c>
      <c r="N568" s="183" t="s">
        <v>43</v>
      </c>
      <c r="O568" s="66"/>
      <c r="P568" s="184">
        <f>O568*H568</f>
        <v>0</v>
      </c>
      <c r="Q568" s="184">
        <v>0</v>
      </c>
      <c r="R568" s="184">
        <f>Q568*H568</f>
        <v>0</v>
      </c>
      <c r="S568" s="184">
        <v>0</v>
      </c>
      <c r="T568" s="185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6" t="s">
        <v>243</v>
      </c>
      <c r="AT568" s="186" t="s">
        <v>135</v>
      </c>
      <c r="AU568" s="186" t="s">
        <v>141</v>
      </c>
      <c r="AY568" s="19" t="s">
        <v>132</v>
      </c>
      <c r="BE568" s="187">
        <f>IF(N568="základní",J568,0)</f>
        <v>0</v>
      </c>
      <c r="BF568" s="187">
        <f>IF(N568="snížená",J568,0)</f>
        <v>0</v>
      </c>
      <c r="BG568" s="187">
        <f>IF(N568="zákl. přenesená",J568,0)</f>
        <v>0</v>
      </c>
      <c r="BH568" s="187">
        <f>IF(N568="sníž. přenesená",J568,0)</f>
        <v>0</v>
      </c>
      <c r="BI568" s="187">
        <f>IF(N568="nulová",J568,0)</f>
        <v>0</v>
      </c>
      <c r="BJ568" s="19" t="s">
        <v>141</v>
      </c>
      <c r="BK568" s="187">
        <f>ROUND(I568*H568,2)</f>
        <v>0</v>
      </c>
      <c r="BL568" s="19" t="s">
        <v>243</v>
      </c>
      <c r="BM568" s="186" t="s">
        <v>601</v>
      </c>
    </row>
    <row r="569" spans="1:65" s="2" customFormat="1">
      <c r="A569" s="36"/>
      <c r="B569" s="37"/>
      <c r="C569" s="38"/>
      <c r="D569" s="188" t="s">
        <v>143</v>
      </c>
      <c r="E569" s="38"/>
      <c r="F569" s="189" t="s">
        <v>602</v>
      </c>
      <c r="G569" s="38"/>
      <c r="H569" s="38"/>
      <c r="I569" s="190"/>
      <c r="J569" s="38"/>
      <c r="K569" s="38"/>
      <c r="L569" s="41"/>
      <c r="M569" s="191"/>
      <c r="N569" s="192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143</v>
      </c>
      <c r="AU569" s="19" t="s">
        <v>141</v>
      </c>
    </row>
    <row r="570" spans="1:65" s="13" customFormat="1">
      <c r="B570" s="193"/>
      <c r="C570" s="194"/>
      <c r="D570" s="195" t="s">
        <v>145</v>
      </c>
      <c r="E570" s="196" t="s">
        <v>19</v>
      </c>
      <c r="F570" s="197" t="s">
        <v>146</v>
      </c>
      <c r="G570" s="194"/>
      <c r="H570" s="196" t="s">
        <v>19</v>
      </c>
      <c r="I570" s="198"/>
      <c r="J570" s="194"/>
      <c r="K570" s="194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145</v>
      </c>
      <c r="AU570" s="203" t="s">
        <v>141</v>
      </c>
      <c r="AV570" s="13" t="s">
        <v>79</v>
      </c>
      <c r="AW570" s="13" t="s">
        <v>33</v>
      </c>
      <c r="AX570" s="13" t="s">
        <v>71</v>
      </c>
      <c r="AY570" s="203" t="s">
        <v>132</v>
      </c>
    </row>
    <row r="571" spans="1:65" s="14" customFormat="1">
      <c r="B571" s="204"/>
      <c r="C571" s="205"/>
      <c r="D571" s="195" t="s">
        <v>145</v>
      </c>
      <c r="E571" s="206" t="s">
        <v>19</v>
      </c>
      <c r="F571" s="207" t="s">
        <v>597</v>
      </c>
      <c r="G571" s="205"/>
      <c r="H571" s="208">
        <v>3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145</v>
      </c>
      <c r="AU571" s="214" t="s">
        <v>141</v>
      </c>
      <c r="AV571" s="14" t="s">
        <v>141</v>
      </c>
      <c r="AW571" s="14" t="s">
        <v>33</v>
      </c>
      <c r="AX571" s="14" t="s">
        <v>71</v>
      </c>
      <c r="AY571" s="214" t="s">
        <v>132</v>
      </c>
    </row>
    <row r="572" spans="1:65" s="15" customFormat="1">
      <c r="B572" s="215"/>
      <c r="C572" s="216"/>
      <c r="D572" s="195" t="s">
        <v>145</v>
      </c>
      <c r="E572" s="217" t="s">
        <v>19</v>
      </c>
      <c r="F572" s="218" t="s">
        <v>147</v>
      </c>
      <c r="G572" s="216"/>
      <c r="H572" s="219">
        <v>3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145</v>
      </c>
      <c r="AU572" s="225" t="s">
        <v>141</v>
      </c>
      <c r="AV572" s="15" t="s">
        <v>140</v>
      </c>
      <c r="AW572" s="15" t="s">
        <v>33</v>
      </c>
      <c r="AX572" s="15" t="s">
        <v>79</v>
      </c>
      <c r="AY572" s="225" t="s">
        <v>132</v>
      </c>
    </row>
    <row r="573" spans="1:65" s="2" customFormat="1" ht="16.5" customHeight="1">
      <c r="A573" s="36"/>
      <c r="B573" s="37"/>
      <c r="C573" s="226" t="s">
        <v>603</v>
      </c>
      <c r="D573" s="226" t="s">
        <v>230</v>
      </c>
      <c r="E573" s="227" t="s">
        <v>604</v>
      </c>
      <c r="F573" s="228" t="s">
        <v>605</v>
      </c>
      <c r="G573" s="229" t="s">
        <v>138</v>
      </c>
      <c r="H573" s="230">
        <v>2</v>
      </c>
      <c r="I573" s="231"/>
      <c r="J573" s="232">
        <f>ROUND(I573*H573,2)</f>
        <v>0</v>
      </c>
      <c r="K573" s="228" t="s">
        <v>139</v>
      </c>
      <c r="L573" s="233"/>
      <c r="M573" s="234" t="s">
        <v>19</v>
      </c>
      <c r="N573" s="235" t="s">
        <v>43</v>
      </c>
      <c r="O573" s="66"/>
      <c r="P573" s="184">
        <f>O573*H573</f>
        <v>0</v>
      </c>
      <c r="Q573" s="184">
        <v>1.23E-3</v>
      </c>
      <c r="R573" s="184">
        <f>Q573*H573</f>
        <v>2.4599999999999999E-3</v>
      </c>
      <c r="S573" s="184">
        <v>0</v>
      </c>
      <c r="T573" s="185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86" t="s">
        <v>346</v>
      </c>
      <c r="AT573" s="186" t="s">
        <v>230</v>
      </c>
      <c r="AU573" s="186" t="s">
        <v>141</v>
      </c>
      <c r="AY573" s="19" t="s">
        <v>132</v>
      </c>
      <c r="BE573" s="187">
        <f>IF(N573="základní",J573,0)</f>
        <v>0</v>
      </c>
      <c r="BF573" s="187">
        <f>IF(N573="snížená",J573,0)</f>
        <v>0</v>
      </c>
      <c r="BG573" s="187">
        <f>IF(N573="zákl. přenesená",J573,0)</f>
        <v>0</v>
      </c>
      <c r="BH573" s="187">
        <f>IF(N573="sníž. přenesená",J573,0)</f>
        <v>0</v>
      </c>
      <c r="BI573" s="187">
        <f>IF(N573="nulová",J573,0)</f>
        <v>0</v>
      </c>
      <c r="BJ573" s="19" t="s">
        <v>141</v>
      </c>
      <c r="BK573" s="187">
        <f>ROUND(I573*H573,2)</f>
        <v>0</v>
      </c>
      <c r="BL573" s="19" t="s">
        <v>243</v>
      </c>
      <c r="BM573" s="186" t="s">
        <v>606</v>
      </c>
    </row>
    <row r="574" spans="1:65" s="13" customFormat="1">
      <c r="B574" s="193"/>
      <c r="C574" s="194"/>
      <c r="D574" s="195" t="s">
        <v>145</v>
      </c>
      <c r="E574" s="196" t="s">
        <v>19</v>
      </c>
      <c r="F574" s="197" t="s">
        <v>146</v>
      </c>
      <c r="G574" s="194"/>
      <c r="H574" s="196" t="s">
        <v>19</v>
      </c>
      <c r="I574" s="198"/>
      <c r="J574" s="194"/>
      <c r="K574" s="194"/>
      <c r="L574" s="199"/>
      <c r="M574" s="200"/>
      <c r="N574" s="201"/>
      <c r="O574" s="201"/>
      <c r="P574" s="201"/>
      <c r="Q574" s="201"/>
      <c r="R574" s="201"/>
      <c r="S574" s="201"/>
      <c r="T574" s="202"/>
      <c r="AT574" s="203" t="s">
        <v>145</v>
      </c>
      <c r="AU574" s="203" t="s">
        <v>141</v>
      </c>
      <c r="AV574" s="13" t="s">
        <v>79</v>
      </c>
      <c r="AW574" s="13" t="s">
        <v>33</v>
      </c>
      <c r="AX574" s="13" t="s">
        <v>71</v>
      </c>
      <c r="AY574" s="203" t="s">
        <v>132</v>
      </c>
    </row>
    <row r="575" spans="1:65" s="14" customFormat="1">
      <c r="B575" s="204"/>
      <c r="C575" s="205"/>
      <c r="D575" s="195" t="s">
        <v>145</v>
      </c>
      <c r="E575" s="206" t="s">
        <v>19</v>
      </c>
      <c r="F575" s="207" t="s">
        <v>378</v>
      </c>
      <c r="G575" s="205"/>
      <c r="H575" s="208">
        <v>2</v>
      </c>
      <c r="I575" s="209"/>
      <c r="J575" s="205"/>
      <c r="K575" s="205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145</v>
      </c>
      <c r="AU575" s="214" t="s">
        <v>141</v>
      </c>
      <c r="AV575" s="14" t="s">
        <v>141</v>
      </c>
      <c r="AW575" s="14" t="s">
        <v>33</v>
      </c>
      <c r="AX575" s="14" t="s">
        <v>71</v>
      </c>
      <c r="AY575" s="214" t="s">
        <v>132</v>
      </c>
    </row>
    <row r="576" spans="1:65" s="15" customFormat="1">
      <c r="B576" s="215"/>
      <c r="C576" s="216"/>
      <c r="D576" s="195" t="s">
        <v>145</v>
      </c>
      <c r="E576" s="217" t="s">
        <v>19</v>
      </c>
      <c r="F576" s="218" t="s">
        <v>147</v>
      </c>
      <c r="G576" s="216"/>
      <c r="H576" s="219">
        <v>2</v>
      </c>
      <c r="I576" s="220"/>
      <c r="J576" s="216"/>
      <c r="K576" s="216"/>
      <c r="L576" s="221"/>
      <c r="M576" s="222"/>
      <c r="N576" s="223"/>
      <c r="O576" s="223"/>
      <c r="P576" s="223"/>
      <c r="Q576" s="223"/>
      <c r="R576" s="223"/>
      <c r="S576" s="223"/>
      <c r="T576" s="224"/>
      <c r="AT576" s="225" t="s">
        <v>145</v>
      </c>
      <c r="AU576" s="225" t="s">
        <v>141</v>
      </c>
      <c r="AV576" s="15" t="s">
        <v>140</v>
      </c>
      <c r="AW576" s="15" t="s">
        <v>33</v>
      </c>
      <c r="AX576" s="15" t="s">
        <v>79</v>
      </c>
      <c r="AY576" s="225" t="s">
        <v>132</v>
      </c>
    </row>
    <row r="577" spans="1:65" s="2" customFormat="1" ht="16.5" customHeight="1">
      <c r="A577" s="36"/>
      <c r="B577" s="37"/>
      <c r="C577" s="226" t="s">
        <v>607</v>
      </c>
      <c r="D577" s="226" t="s">
        <v>230</v>
      </c>
      <c r="E577" s="227" t="s">
        <v>608</v>
      </c>
      <c r="F577" s="228" t="s">
        <v>609</v>
      </c>
      <c r="G577" s="229" t="s">
        <v>138</v>
      </c>
      <c r="H577" s="230">
        <v>1</v>
      </c>
      <c r="I577" s="231"/>
      <c r="J577" s="232">
        <f>ROUND(I577*H577,2)</f>
        <v>0</v>
      </c>
      <c r="K577" s="228" t="s">
        <v>139</v>
      </c>
      <c r="L577" s="233"/>
      <c r="M577" s="234" t="s">
        <v>19</v>
      </c>
      <c r="N577" s="235" t="s">
        <v>43</v>
      </c>
      <c r="O577" s="66"/>
      <c r="P577" s="184">
        <f>O577*H577</f>
        <v>0</v>
      </c>
      <c r="Q577" s="184">
        <v>1.39E-3</v>
      </c>
      <c r="R577" s="184">
        <f>Q577*H577</f>
        <v>1.39E-3</v>
      </c>
      <c r="S577" s="184">
        <v>0</v>
      </c>
      <c r="T577" s="185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86" t="s">
        <v>346</v>
      </c>
      <c r="AT577" s="186" t="s">
        <v>230</v>
      </c>
      <c r="AU577" s="186" t="s">
        <v>141</v>
      </c>
      <c r="AY577" s="19" t="s">
        <v>132</v>
      </c>
      <c r="BE577" s="187">
        <f>IF(N577="základní",J577,0)</f>
        <v>0</v>
      </c>
      <c r="BF577" s="187">
        <f>IF(N577="snížená",J577,0)</f>
        <v>0</v>
      </c>
      <c r="BG577" s="187">
        <f>IF(N577="zákl. přenesená",J577,0)</f>
        <v>0</v>
      </c>
      <c r="BH577" s="187">
        <f>IF(N577="sníž. přenesená",J577,0)</f>
        <v>0</v>
      </c>
      <c r="BI577" s="187">
        <f>IF(N577="nulová",J577,0)</f>
        <v>0</v>
      </c>
      <c r="BJ577" s="19" t="s">
        <v>141</v>
      </c>
      <c r="BK577" s="187">
        <f>ROUND(I577*H577,2)</f>
        <v>0</v>
      </c>
      <c r="BL577" s="19" t="s">
        <v>243</v>
      </c>
      <c r="BM577" s="186" t="s">
        <v>610</v>
      </c>
    </row>
    <row r="578" spans="1:65" s="13" customFormat="1">
      <c r="B578" s="193"/>
      <c r="C578" s="194"/>
      <c r="D578" s="195" t="s">
        <v>145</v>
      </c>
      <c r="E578" s="196" t="s">
        <v>19</v>
      </c>
      <c r="F578" s="197" t="s">
        <v>239</v>
      </c>
      <c r="G578" s="194"/>
      <c r="H578" s="196" t="s">
        <v>19</v>
      </c>
      <c r="I578" s="198"/>
      <c r="J578" s="194"/>
      <c r="K578" s="194"/>
      <c r="L578" s="199"/>
      <c r="M578" s="200"/>
      <c r="N578" s="201"/>
      <c r="O578" s="201"/>
      <c r="P578" s="201"/>
      <c r="Q578" s="201"/>
      <c r="R578" s="201"/>
      <c r="S578" s="201"/>
      <c r="T578" s="202"/>
      <c r="AT578" s="203" t="s">
        <v>145</v>
      </c>
      <c r="AU578" s="203" t="s">
        <v>141</v>
      </c>
      <c r="AV578" s="13" t="s">
        <v>79</v>
      </c>
      <c r="AW578" s="13" t="s">
        <v>33</v>
      </c>
      <c r="AX578" s="13" t="s">
        <v>71</v>
      </c>
      <c r="AY578" s="203" t="s">
        <v>132</v>
      </c>
    </row>
    <row r="579" spans="1:65" s="14" customFormat="1">
      <c r="B579" s="204"/>
      <c r="C579" s="205"/>
      <c r="D579" s="195" t="s">
        <v>145</v>
      </c>
      <c r="E579" s="206" t="s">
        <v>19</v>
      </c>
      <c r="F579" s="207" t="s">
        <v>79</v>
      </c>
      <c r="G579" s="205"/>
      <c r="H579" s="208">
        <v>1</v>
      </c>
      <c r="I579" s="209"/>
      <c r="J579" s="205"/>
      <c r="K579" s="205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145</v>
      </c>
      <c r="AU579" s="214" t="s">
        <v>141</v>
      </c>
      <c r="AV579" s="14" t="s">
        <v>141</v>
      </c>
      <c r="AW579" s="14" t="s">
        <v>33</v>
      </c>
      <c r="AX579" s="14" t="s">
        <v>71</v>
      </c>
      <c r="AY579" s="214" t="s">
        <v>132</v>
      </c>
    </row>
    <row r="580" spans="1:65" s="15" customFormat="1">
      <c r="B580" s="215"/>
      <c r="C580" s="216"/>
      <c r="D580" s="195" t="s">
        <v>145</v>
      </c>
      <c r="E580" s="217" t="s">
        <v>19</v>
      </c>
      <c r="F580" s="218" t="s">
        <v>147</v>
      </c>
      <c r="G580" s="216"/>
      <c r="H580" s="219">
        <v>1</v>
      </c>
      <c r="I580" s="220"/>
      <c r="J580" s="216"/>
      <c r="K580" s="216"/>
      <c r="L580" s="221"/>
      <c r="M580" s="222"/>
      <c r="N580" s="223"/>
      <c r="O580" s="223"/>
      <c r="P580" s="223"/>
      <c r="Q580" s="223"/>
      <c r="R580" s="223"/>
      <c r="S580" s="223"/>
      <c r="T580" s="224"/>
      <c r="AT580" s="225" t="s">
        <v>145</v>
      </c>
      <c r="AU580" s="225" t="s">
        <v>141</v>
      </c>
      <c r="AV580" s="15" t="s">
        <v>140</v>
      </c>
      <c r="AW580" s="15" t="s">
        <v>33</v>
      </c>
      <c r="AX580" s="15" t="s">
        <v>79</v>
      </c>
      <c r="AY580" s="225" t="s">
        <v>132</v>
      </c>
    </row>
    <row r="581" spans="1:65" s="2" customFormat="1" ht="24.2" customHeight="1">
      <c r="A581" s="36"/>
      <c r="B581" s="37"/>
      <c r="C581" s="175" t="s">
        <v>611</v>
      </c>
      <c r="D581" s="175" t="s">
        <v>135</v>
      </c>
      <c r="E581" s="176" t="s">
        <v>612</v>
      </c>
      <c r="F581" s="177" t="s">
        <v>613</v>
      </c>
      <c r="G581" s="178" t="s">
        <v>150</v>
      </c>
      <c r="H581" s="179">
        <v>0.13700000000000001</v>
      </c>
      <c r="I581" s="180"/>
      <c r="J581" s="181">
        <f>ROUND(I581*H581,2)</f>
        <v>0</v>
      </c>
      <c r="K581" s="177" t="s">
        <v>139</v>
      </c>
      <c r="L581" s="41"/>
      <c r="M581" s="182" t="s">
        <v>19</v>
      </c>
      <c r="N581" s="183" t="s">
        <v>43</v>
      </c>
      <c r="O581" s="66"/>
      <c r="P581" s="184">
        <f>O581*H581</f>
        <v>0</v>
      </c>
      <c r="Q581" s="184">
        <v>0</v>
      </c>
      <c r="R581" s="184">
        <f>Q581*H581</f>
        <v>0</v>
      </c>
      <c r="S581" s="184">
        <v>0</v>
      </c>
      <c r="T581" s="185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86" t="s">
        <v>243</v>
      </c>
      <c r="AT581" s="186" t="s">
        <v>135</v>
      </c>
      <c r="AU581" s="186" t="s">
        <v>141</v>
      </c>
      <c r="AY581" s="19" t="s">
        <v>132</v>
      </c>
      <c r="BE581" s="187">
        <f>IF(N581="základní",J581,0)</f>
        <v>0</v>
      </c>
      <c r="BF581" s="187">
        <f>IF(N581="snížená",J581,0)</f>
        <v>0</v>
      </c>
      <c r="BG581" s="187">
        <f>IF(N581="zákl. přenesená",J581,0)</f>
        <v>0</v>
      </c>
      <c r="BH581" s="187">
        <f>IF(N581="sníž. přenesená",J581,0)</f>
        <v>0</v>
      </c>
      <c r="BI581" s="187">
        <f>IF(N581="nulová",J581,0)</f>
        <v>0</v>
      </c>
      <c r="BJ581" s="19" t="s">
        <v>141</v>
      </c>
      <c r="BK581" s="187">
        <f>ROUND(I581*H581,2)</f>
        <v>0</v>
      </c>
      <c r="BL581" s="19" t="s">
        <v>243</v>
      </c>
      <c r="BM581" s="186" t="s">
        <v>614</v>
      </c>
    </row>
    <row r="582" spans="1:65" s="2" customFormat="1">
      <c r="A582" s="36"/>
      <c r="B582" s="37"/>
      <c r="C582" s="38"/>
      <c r="D582" s="188" t="s">
        <v>143</v>
      </c>
      <c r="E582" s="38"/>
      <c r="F582" s="189" t="s">
        <v>615</v>
      </c>
      <c r="G582" s="38"/>
      <c r="H582" s="38"/>
      <c r="I582" s="190"/>
      <c r="J582" s="38"/>
      <c r="K582" s="38"/>
      <c r="L582" s="41"/>
      <c r="M582" s="191"/>
      <c r="N582" s="192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143</v>
      </c>
      <c r="AU582" s="19" t="s">
        <v>141</v>
      </c>
    </row>
    <row r="583" spans="1:65" s="12" customFormat="1" ht="22.9" customHeight="1">
      <c r="B583" s="159"/>
      <c r="C583" s="160"/>
      <c r="D583" s="161" t="s">
        <v>70</v>
      </c>
      <c r="E583" s="173" t="s">
        <v>616</v>
      </c>
      <c r="F583" s="173" t="s">
        <v>617</v>
      </c>
      <c r="G583" s="160"/>
      <c r="H583" s="160"/>
      <c r="I583" s="163"/>
      <c r="J583" s="174">
        <f>BK583</f>
        <v>0</v>
      </c>
      <c r="K583" s="160"/>
      <c r="L583" s="165"/>
      <c r="M583" s="166"/>
      <c r="N583" s="167"/>
      <c r="O583" s="167"/>
      <c r="P583" s="168">
        <f>SUM(P584:P645)</f>
        <v>0</v>
      </c>
      <c r="Q583" s="167"/>
      <c r="R583" s="168">
        <f>SUM(R584:R645)</f>
        <v>0.22551040000000003</v>
      </c>
      <c r="S583" s="167"/>
      <c r="T583" s="169">
        <f>SUM(T584:T645)</f>
        <v>0</v>
      </c>
      <c r="AR583" s="170" t="s">
        <v>141</v>
      </c>
      <c r="AT583" s="171" t="s">
        <v>70</v>
      </c>
      <c r="AU583" s="171" t="s">
        <v>79</v>
      </c>
      <c r="AY583" s="170" t="s">
        <v>132</v>
      </c>
      <c r="BK583" s="172">
        <f>SUM(BK584:BK645)</f>
        <v>0</v>
      </c>
    </row>
    <row r="584" spans="1:65" s="2" customFormat="1" ht="16.5" customHeight="1">
      <c r="A584" s="36"/>
      <c r="B584" s="37"/>
      <c r="C584" s="175" t="s">
        <v>618</v>
      </c>
      <c r="D584" s="175" t="s">
        <v>135</v>
      </c>
      <c r="E584" s="176" t="s">
        <v>619</v>
      </c>
      <c r="F584" s="177" t="s">
        <v>620</v>
      </c>
      <c r="G584" s="178" t="s">
        <v>157</v>
      </c>
      <c r="H584" s="179">
        <v>4.91</v>
      </c>
      <c r="I584" s="180"/>
      <c r="J584" s="181">
        <f>ROUND(I584*H584,2)</f>
        <v>0</v>
      </c>
      <c r="K584" s="177" t="s">
        <v>139</v>
      </c>
      <c r="L584" s="41"/>
      <c r="M584" s="182" t="s">
        <v>19</v>
      </c>
      <c r="N584" s="183" t="s">
        <v>43</v>
      </c>
      <c r="O584" s="66"/>
      <c r="P584" s="184">
        <f>O584*H584</f>
        <v>0</v>
      </c>
      <c r="Q584" s="184">
        <v>5.0000000000000001E-4</v>
      </c>
      <c r="R584" s="184">
        <f>Q584*H584</f>
        <v>2.4550000000000002E-3</v>
      </c>
      <c r="S584" s="184">
        <v>0</v>
      </c>
      <c r="T584" s="185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6" t="s">
        <v>243</v>
      </c>
      <c r="AT584" s="186" t="s">
        <v>135</v>
      </c>
      <c r="AU584" s="186" t="s">
        <v>141</v>
      </c>
      <c r="AY584" s="19" t="s">
        <v>132</v>
      </c>
      <c r="BE584" s="187">
        <f>IF(N584="základní",J584,0)</f>
        <v>0</v>
      </c>
      <c r="BF584" s="187">
        <f>IF(N584="snížená",J584,0)</f>
        <v>0</v>
      </c>
      <c r="BG584" s="187">
        <f>IF(N584="zákl. přenesená",J584,0)</f>
        <v>0</v>
      </c>
      <c r="BH584" s="187">
        <f>IF(N584="sníž. přenesená",J584,0)</f>
        <v>0</v>
      </c>
      <c r="BI584" s="187">
        <f>IF(N584="nulová",J584,0)</f>
        <v>0</v>
      </c>
      <c r="BJ584" s="19" t="s">
        <v>141</v>
      </c>
      <c r="BK584" s="187">
        <f>ROUND(I584*H584,2)</f>
        <v>0</v>
      </c>
      <c r="BL584" s="19" t="s">
        <v>243</v>
      </c>
      <c r="BM584" s="186" t="s">
        <v>621</v>
      </c>
    </row>
    <row r="585" spans="1:65" s="2" customFormat="1">
      <c r="A585" s="36"/>
      <c r="B585" s="37"/>
      <c r="C585" s="38"/>
      <c r="D585" s="188" t="s">
        <v>143</v>
      </c>
      <c r="E585" s="38"/>
      <c r="F585" s="189" t="s">
        <v>622</v>
      </c>
      <c r="G585" s="38"/>
      <c r="H585" s="38"/>
      <c r="I585" s="190"/>
      <c r="J585" s="38"/>
      <c r="K585" s="38"/>
      <c r="L585" s="41"/>
      <c r="M585" s="191"/>
      <c r="N585" s="192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143</v>
      </c>
      <c r="AU585" s="19" t="s">
        <v>141</v>
      </c>
    </row>
    <row r="586" spans="1:65" s="13" customFormat="1">
      <c r="B586" s="193"/>
      <c r="C586" s="194"/>
      <c r="D586" s="195" t="s">
        <v>145</v>
      </c>
      <c r="E586" s="196" t="s">
        <v>19</v>
      </c>
      <c r="F586" s="197" t="s">
        <v>146</v>
      </c>
      <c r="G586" s="194"/>
      <c r="H586" s="196" t="s">
        <v>19</v>
      </c>
      <c r="I586" s="198"/>
      <c r="J586" s="194"/>
      <c r="K586" s="194"/>
      <c r="L586" s="199"/>
      <c r="M586" s="200"/>
      <c r="N586" s="201"/>
      <c r="O586" s="201"/>
      <c r="P586" s="201"/>
      <c r="Q586" s="201"/>
      <c r="R586" s="201"/>
      <c r="S586" s="201"/>
      <c r="T586" s="202"/>
      <c r="AT586" s="203" t="s">
        <v>145</v>
      </c>
      <c r="AU586" s="203" t="s">
        <v>141</v>
      </c>
      <c r="AV586" s="13" t="s">
        <v>79</v>
      </c>
      <c r="AW586" s="13" t="s">
        <v>33</v>
      </c>
      <c r="AX586" s="13" t="s">
        <v>71</v>
      </c>
      <c r="AY586" s="203" t="s">
        <v>132</v>
      </c>
    </row>
    <row r="587" spans="1:65" s="13" customFormat="1">
      <c r="B587" s="193"/>
      <c r="C587" s="194"/>
      <c r="D587" s="195" t="s">
        <v>145</v>
      </c>
      <c r="E587" s="196" t="s">
        <v>19</v>
      </c>
      <c r="F587" s="197" t="s">
        <v>185</v>
      </c>
      <c r="G587" s="194"/>
      <c r="H587" s="196" t="s">
        <v>19</v>
      </c>
      <c r="I587" s="198"/>
      <c r="J587" s="194"/>
      <c r="K587" s="194"/>
      <c r="L587" s="199"/>
      <c r="M587" s="200"/>
      <c r="N587" s="201"/>
      <c r="O587" s="201"/>
      <c r="P587" s="201"/>
      <c r="Q587" s="201"/>
      <c r="R587" s="201"/>
      <c r="S587" s="201"/>
      <c r="T587" s="202"/>
      <c r="AT587" s="203" t="s">
        <v>145</v>
      </c>
      <c r="AU587" s="203" t="s">
        <v>141</v>
      </c>
      <c r="AV587" s="13" t="s">
        <v>79</v>
      </c>
      <c r="AW587" s="13" t="s">
        <v>33</v>
      </c>
      <c r="AX587" s="13" t="s">
        <v>71</v>
      </c>
      <c r="AY587" s="203" t="s">
        <v>132</v>
      </c>
    </row>
    <row r="588" spans="1:65" s="14" customFormat="1">
      <c r="B588" s="204"/>
      <c r="C588" s="205"/>
      <c r="D588" s="195" t="s">
        <v>145</v>
      </c>
      <c r="E588" s="206" t="s">
        <v>19</v>
      </c>
      <c r="F588" s="207" t="s">
        <v>433</v>
      </c>
      <c r="G588" s="205"/>
      <c r="H588" s="208">
        <v>4.91</v>
      </c>
      <c r="I588" s="209"/>
      <c r="J588" s="205"/>
      <c r="K588" s="205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145</v>
      </c>
      <c r="AU588" s="214" t="s">
        <v>141</v>
      </c>
      <c r="AV588" s="14" t="s">
        <v>141</v>
      </c>
      <c r="AW588" s="14" t="s">
        <v>33</v>
      </c>
      <c r="AX588" s="14" t="s">
        <v>71</v>
      </c>
      <c r="AY588" s="214" t="s">
        <v>132</v>
      </c>
    </row>
    <row r="589" spans="1:65" s="15" customFormat="1">
      <c r="B589" s="215"/>
      <c r="C589" s="216"/>
      <c r="D589" s="195" t="s">
        <v>145</v>
      </c>
      <c r="E589" s="217" t="s">
        <v>19</v>
      </c>
      <c r="F589" s="218" t="s">
        <v>147</v>
      </c>
      <c r="G589" s="216"/>
      <c r="H589" s="219">
        <v>4.91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145</v>
      </c>
      <c r="AU589" s="225" t="s">
        <v>141</v>
      </c>
      <c r="AV589" s="15" t="s">
        <v>140</v>
      </c>
      <c r="AW589" s="15" t="s">
        <v>33</v>
      </c>
      <c r="AX589" s="15" t="s">
        <v>79</v>
      </c>
      <c r="AY589" s="225" t="s">
        <v>132</v>
      </c>
    </row>
    <row r="590" spans="1:65" s="2" customFormat="1" ht="24.2" customHeight="1">
      <c r="A590" s="36"/>
      <c r="B590" s="37"/>
      <c r="C590" s="175" t="s">
        <v>623</v>
      </c>
      <c r="D590" s="175" t="s">
        <v>135</v>
      </c>
      <c r="E590" s="176" t="s">
        <v>624</v>
      </c>
      <c r="F590" s="177" t="s">
        <v>625</v>
      </c>
      <c r="G590" s="178" t="s">
        <v>157</v>
      </c>
      <c r="H590" s="179">
        <v>4.91</v>
      </c>
      <c r="I590" s="180"/>
      <c r="J590" s="181">
        <f>ROUND(I590*H590,2)</f>
        <v>0</v>
      </c>
      <c r="K590" s="177" t="s">
        <v>139</v>
      </c>
      <c r="L590" s="41"/>
      <c r="M590" s="182" t="s">
        <v>19</v>
      </c>
      <c r="N590" s="183" t="s">
        <v>43</v>
      </c>
      <c r="O590" s="66"/>
      <c r="P590" s="184">
        <f>O590*H590</f>
        <v>0</v>
      </c>
      <c r="Q590" s="184">
        <v>1.4999999999999999E-2</v>
      </c>
      <c r="R590" s="184">
        <f>Q590*H590</f>
        <v>7.3649999999999993E-2</v>
      </c>
      <c r="S590" s="184">
        <v>0</v>
      </c>
      <c r="T590" s="185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86" t="s">
        <v>243</v>
      </c>
      <c r="AT590" s="186" t="s">
        <v>135</v>
      </c>
      <c r="AU590" s="186" t="s">
        <v>141</v>
      </c>
      <c r="AY590" s="19" t="s">
        <v>132</v>
      </c>
      <c r="BE590" s="187">
        <f>IF(N590="základní",J590,0)</f>
        <v>0</v>
      </c>
      <c r="BF590" s="187">
        <f>IF(N590="snížená",J590,0)</f>
        <v>0</v>
      </c>
      <c r="BG590" s="187">
        <f>IF(N590="zákl. přenesená",J590,0)</f>
        <v>0</v>
      </c>
      <c r="BH590" s="187">
        <f>IF(N590="sníž. přenesená",J590,0)</f>
        <v>0</v>
      </c>
      <c r="BI590" s="187">
        <f>IF(N590="nulová",J590,0)</f>
        <v>0</v>
      </c>
      <c r="BJ590" s="19" t="s">
        <v>141</v>
      </c>
      <c r="BK590" s="187">
        <f>ROUND(I590*H590,2)</f>
        <v>0</v>
      </c>
      <c r="BL590" s="19" t="s">
        <v>243</v>
      </c>
      <c r="BM590" s="186" t="s">
        <v>626</v>
      </c>
    </row>
    <row r="591" spans="1:65" s="2" customFormat="1">
      <c r="A591" s="36"/>
      <c r="B591" s="37"/>
      <c r="C591" s="38"/>
      <c r="D591" s="188" t="s">
        <v>143</v>
      </c>
      <c r="E591" s="38"/>
      <c r="F591" s="189" t="s">
        <v>627</v>
      </c>
      <c r="G591" s="38"/>
      <c r="H591" s="38"/>
      <c r="I591" s="190"/>
      <c r="J591" s="38"/>
      <c r="K591" s="38"/>
      <c r="L591" s="41"/>
      <c r="M591" s="191"/>
      <c r="N591" s="192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143</v>
      </c>
      <c r="AU591" s="19" t="s">
        <v>141</v>
      </c>
    </row>
    <row r="592" spans="1:65" s="13" customFormat="1">
      <c r="B592" s="193"/>
      <c r="C592" s="194"/>
      <c r="D592" s="195" t="s">
        <v>145</v>
      </c>
      <c r="E592" s="196" t="s">
        <v>19</v>
      </c>
      <c r="F592" s="197" t="s">
        <v>146</v>
      </c>
      <c r="G592" s="194"/>
      <c r="H592" s="196" t="s">
        <v>19</v>
      </c>
      <c r="I592" s="198"/>
      <c r="J592" s="194"/>
      <c r="K592" s="194"/>
      <c r="L592" s="199"/>
      <c r="M592" s="200"/>
      <c r="N592" s="201"/>
      <c r="O592" s="201"/>
      <c r="P592" s="201"/>
      <c r="Q592" s="201"/>
      <c r="R592" s="201"/>
      <c r="S592" s="201"/>
      <c r="T592" s="202"/>
      <c r="AT592" s="203" t="s">
        <v>145</v>
      </c>
      <c r="AU592" s="203" t="s">
        <v>141</v>
      </c>
      <c r="AV592" s="13" t="s">
        <v>79</v>
      </c>
      <c r="AW592" s="13" t="s">
        <v>33</v>
      </c>
      <c r="AX592" s="13" t="s">
        <v>71</v>
      </c>
      <c r="AY592" s="203" t="s">
        <v>132</v>
      </c>
    </row>
    <row r="593" spans="1:65" s="13" customFormat="1">
      <c r="B593" s="193"/>
      <c r="C593" s="194"/>
      <c r="D593" s="195" t="s">
        <v>145</v>
      </c>
      <c r="E593" s="196" t="s">
        <v>19</v>
      </c>
      <c r="F593" s="197" t="s">
        <v>185</v>
      </c>
      <c r="G593" s="194"/>
      <c r="H593" s="196" t="s">
        <v>19</v>
      </c>
      <c r="I593" s="198"/>
      <c r="J593" s="194"/>
      <c r="K593" s="194"/>
      <c r="L593" s="199"/>
      <c r="M593" s="200"/>
      <c r="N593" s="201"/>
      <c r="O593" s="201"/>
      <c r="P593" s="201"/>
      <c r="Q593" s="201"/>
      <c r="R593" s="201"/>
      <c r="S593" s="201"/>
      <c r="T593" s="202"/>
      <c r="AT593" s="203" t="s">
        <v>145</v>
      </c>
      <c r="AU593" s="203" t="s">
        <v>141</v>
      </c>
      <c r="AV593" s="13" t="s">
        <v>79</v>
      </c>
      <c r="AW593" s="13" t="s">
        <v>33</v>
      </c>
      <c r="AX593" s="13" t="s">
        <v>71</v>
      </c>
      <c r="AY593" s="203" t="s">
        <v>132</v>
      </c>
    </row>
    <row r="594" spans="1:65" s="14" customFormat="1">
      <c r="B594" s="204"/>
      <c r="C594" s="205"/>
      <c r="D594" s="195" t="s">
        <v>145</v>
      </c>
      <c r="E594" s="206" t="s">
        <v>19</v>
      </c>
      <c r="F594" s="207" t="s">
        <v>433</v>
      </c>
      <c r="G594" s="205"/>
      <c r="H594" s="208">
        <v>4.91</v>
      </c>
      <c r="I594" s="209"/>
      <c r="J594" s="205"/>
      <c r="K594" s="205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145</v>
      </c>
      <c r="AU594" s="214" t="s">
        <v>141</v>
      </c>
      <c r="AV594" s="14" t="s">
        <v>141</v>
      </c>
      <c r="AW594" s="14" t="s">
        <v>33</v>
      </c>
      <c r="AX594" s="14" t="s">
        <v>71</v>
      </c>
      <c r="AY594" s="214" t="s">
        <v>132</v>
      </c>
    </row>
    <row r="595" spans="1:65" s="15" customFormat="1">
      <c r="B595" s="215"/>
      <c r="C595" s="216"/>
      <c r="D595" s="195" t="s">
        <v>145</v>
      </c>
      <c r="E595" s="217" t="s">
        <v>19</v>
      </c>
      <c r="F595" s="218" t="s">
        <v>147</v>
      </c>
      <c r="G595" s="216"/>
      <c r="H595" s="219">
        <v>4.91</v>
      </c>
      <c r="I595" s="220"/>
      <c r="J595" s="216"/>
      <c r="K595" s="216"/>
      <c r="L595" s="221"/>
      <c r="M595" s="222"/>
      <c r="N595" s="223"/>
      <c r="O595" s="223"/>
      <c r="P595" s="223"/>
      <c r="Q595" s="223"/>
      <c r="R595" s="223"/>
      <c r="S595" s="223"/>
      <c r="T595" s="224"/>
      <c r="AT595" s="225" t="s">
        <v>145</v>
      </c>
      <c r="AU595" s="225" t="s">
        <v>141</v>
      </c>
      <c r="AV595" s="15" t="s">
        <v>140</v>
      </c>
      <c r="AW595" s="15" t="s">
        <v>33</v>
      </c>
      <c r="AX595" s="15" t="s">
        <v>79</v>
      </c>
      <c r="AY595" s="225" t="s">
        <v>132</v>
      </c>
    </row>
    <row r="596" spans="1:65" s="2" customFormat="1" ht="24.2" customHeight="1">
      <c r="A596" s="36"/>
      <c r="B596" s="37"/>
      <c r="C596" s="175" t="s">
        <v>628</v>
      </c>
      <c r="D596" s="175" t="s">
        <v>135</v>
      </c>
      <c r="E596" s="176" t="s">
        <v>629</v>
      </c>
      <c r="F596" s="177" t="s">
        <v>630</v>
      </c>
      <c r="G596" s="178" t="s">
        <v>157</v>
      </c>
      <c r="H596" s="179">
        <v>4.91</v>
      </c>
      <c r="I596" s="180"/>
      <c r="J596" s="181">
        <f>ROUND(I596*H596,2)</f>
        <v>0</v>
      </c>
      <c r="K596" s="177" t="s">
        <v>139</v>
      </c>
      <c r="L596" s="41"/>
      <c r="M596" s="182" t="s">
        <v>19</v>
      </c>
      <c r="N596" s="183" t="s">
        <v>43</v>
      </c>
      <c r="O596" s="66"/>
      <c r="P596" s="184">
        <f>O596*H596</f>
        <v>0</v>
      </c>
      <c r="Q596" s="184">
        <v>5.8799999999999998E-3</v>
      </c>
      <c r="R596" s="184">
        <f>Q596*H596</f>
        <v>2.8870799999999999E-2</v>
      </c>
      <c r="S596" s="184">
        <v>0</v>
      </c>
      <c r="T596" s="185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86" t="s">
        <v>243</v>
      </c>
      <c r="AT596" s="186" t="s">
        <v>135</v>
      </c>
      <c r="AU596" s="186" t="s">
        <v>141</v>
      </c>
      <c r="AY596" s="19" t="s">
        <v>132</v>
      </c>
      <c r="BE596" s="187">
        <f>IF(N596="základní",J596,0)</f>
        <v>0</v>
      </c>
      <c r="BF596" s="187">
        <f>IF(N596="snížená",J596,0)</f>
        <v>0</v>
      </c>
      <c r="BG596" s="187">
        <f>IF(N596="zákl. přenesená",J596,0)</f>
        <v>0</v>
      </c>
      <c r="BH596" s="187">
        <f>IF(N596="sníž. přenesená",J596,0)</f>
        <v>0</v>
      </c>
      <c r="BI596" s="187">
        <f>IF(N596="nulová",J596,0)</f>
        <v>0</v>
      </c>
      <c r="BJ596" s="19" t="s">
        <v>141</v>
      </c>
      <c r="BK596" s="187">
        <f>ROUND(I596*H596,2)</f>
        <v>0</v>
      </c>
      <c r="BL596" s="19" t="s">
        <v>243</v>
      </c>
      <c r="BM596" s="186" t="s">
        <v>631</v>
      </c>
    </row>
    <row r="597" spans="1:65" s="2" customFormat="1">
      <c r="A597" s="36"/>
      <c r="B597" s="37"/>
      <c r="C597" s="38"/>
      <c r="D597" s="188" t="s">
        <v>143</v>
      </c>
      <c r="E597" s="38"/>
      <c r="F597" s="189" t="s">
        <v>632</v>
      </c>
      <c r="G597" s="38"/>
      <c r="H597" s="38"/>
      <c r="I597" s="190"/>
      <c r="J597" s="38"/>
      <c r="K597" s="38"/>
      <c r="L597" s="41"/>
      <c r="M597" s="191"/>
      <c r="N597" s="192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143</v>
      </c>
      <c r="AU597" s="19" t="s">
        <v>141</v>
      </c>
    </row>
    <row r="598" spans="1:65" s="13" customFormat="1">
      <c r="B598" s="193"/>
      <c r="C598" s="194"/>
      <c r="D598" s="195" t="s">
        <v>145</v>
      </c>
      <c r="E598" s="196" t="s">
        <v>19</v>
      </c>
      <c r="F598" s="197" t="s">
        <v>146</v>
      </c>
      <c r="G598" s="194"/>
      <c r="H598" s="196" t="s">
        <v>19</v>
      </c>
      <c r="I598" s="198"/>
      <c r="J598" s="194"/>
      <c r="K598" s="194"/>
      <c r="L598" s="199"/>
      <c r="M598" s="200"/>
      <c r="N598" s="201"/>
      <c r="O598" s="201"/>
      <c r="P598" s="201"/>
      <c r="Q598" s="201"/>
      <c r="R598" s="201"/>
      <c r="S598" s="201"/>
      <c r="T598" s="202"/>
      <c r="AT598" s="203" t="s">
        <v>145</v>
      </c>
      <c r="AU598" s="203" t="s">
        <v>141</v>
      </c>
      <c r="AV598" s="13" t="s">
        <v>79</v>
      </c>
      <c r="AW598" s="13" t="s">
        <v>33</v>
      </c>
      <c r="AX598" s="13" t="s">
        <v>71</v>
      </c>
      <c r="AY598" s="203" t="s">
        <v>132</v>
      </c>
    </row>
    <row r="599" spans="1:65" s="13" customFormat="1">
      <c r="B599" s="193"/>
      <c r="C599" s="194"/>
      <c r="D599" s="195" t="s">
        <v>145</v>
      </c>
      <c r="E599" s="196" t="s">
        <v>19</v>
      </c>
      <c r="F599" s="197" t="s">
        <v>185</v>
      </c>
      <c r="G599" s="194"/>
      <c r="H599" s="196" t="s">
        <v>19</v>
      </c>
      <c r="I599" s="198"/>
      <c r="J599" s="194"/>
      <c r="K599" s="194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145</v>
      </c>
      <c r="AU599" s="203" t="s">
        <v>141</v>
      </c>
      <c r="AV599" s="13" t="s">
        <v>79</v>
      </c>
      <c r="AW599" s="13" t="s">
        <v>33</v>
      </c>
      <c r="AX599" s="13" t="s">
        <v>71</v>
      </c>
      <c r="AY599" s="203" t="s">
        <v>132</v>
      </c>
    </row>
    <row r="600" spans="1:65" s="14" customFormat="1">
      <c r="B600" s="204"/>
      <c r="C600" s="205"/>
      <c r="D600" s="195" t="s">
        <v>145</v>
      </c>
      <c r="E600" s="206" t="s">
        <v>19</v>
      </c>
      <c r="F600" s="207" t="s">
        <v>433</v>
      </c>
      <c r="G600" s="205"/>
      <c r="H600" s="208">
        <v>4.91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145</v>
      </c>
      <c r="AU600" s="214" t="s">
        <v>141</v>
      </c>
      <c r="AV600" s="14" t="s">
        <v>141</v>
      </c>
      <c r="AW600" s="14" t="s">
        <v>33</v>
      </c>
      <c r="AX600" s="14" t="s">
        <v>71</v>
      </c>
      <c r="AY600" s="214" t="s">
        <v>132</v>
      </c>
    </row>
    <row r="601" spans="1:65" s="15" customFormat="1">
      <c r="B601" s="215"/>
      <c r="C601" s="216"/>
      <c r="D601" s="195" t="s">
        <v>145</v>
      </c>
      <c r="E601" s="217" t="s">
        <v>19</v>
      </c>
      <c r="F601" s="218" t="s">
        <v>147</v>
      </c>
      <c r="G601" s="216"/>
      <c r="H601" s="219">
        <v>4.91</v>
      </c>
      <c r="I601" s="220"/>
      <c r="J601" s="216"/>
      <c r="K601" s="216"/>
      <c r="L601" s="221"/>
      <c r="M601" s="222"/>
      <c r="N601" s="223"/>
      <c r="O601" s="223"/>
      <c r="P601" s="223"/>
      <c r="Q601" s="223"/>
      <c r="R601" s="223"/>
      <c r="S601" s="223"/>
      <c r="T601" s="224"/>
      <c r="AT601" s="225" t="s">
        <v>145</v>
      </c>
      <c r="AU601" s="225" t="s">
        <v>141</v>
      </c>
      <c r="AV601" s="15" t="s">
        <v>140</v>
      </c>
      <c r="AW601" s="15" t="s">
        <v>33</v>
      </c>
      <c r="AX601" s="15" t="s">
        <v>79</v>
      </c>
      <c r="AY601" s="225" t="s">
        <v>132</v>
      </c>
    </row>
    <row r="602" spans="1:65" s="2" customFormat="1" ht="24.2" customHeight="1">
      <c r="A602" s="36"/>
      <c r="B602" s="37"/>
      <c r="C602" s="226" t="s">
        <v>633</v>
      </c>
      <c r="D602" s="226" t="s">
        <v>230</v>
      </c>
      <c r="E602" s="227" t="s">
        <v>634</v>
      </c>
      <c r="F602" s="228" t="s">
        <v>635</v>
      </c>
      <c r="G602" s="229" t="s">
        <v>157</v>
      </c>
      <c r="H602" s="230">
        <v>5.4009999999999998</v>
      </c>
      <c r="I602" s="231"/>
      <c r="J602" s="232">
        <f>ROUND(I602*H602,2)</f>
        <v>0</v>
      </c>
      <c r="K602" s="228" t="s">
        <v>139</v>
      </c>
      <c r="L602" s="233"/>
      <c r="M602" s="234" t="s">
        <v>19</v>
      </c>
      <c r="N602" s="235" t="s">
        <v>43</v>
      </c>
      <c r="O602" s="66"/>
      <c r="P602" s="184">
        <f>O602*H602</f>
        <v>0</v>
      </c>
      <c r="Q602" s="184">
        <v>1.9199999999999998E-2</v>
      </c>
      <c r="R602" s="184">
        <f>Q602*H602</f>
        <v>0.10369919999999999</v>
      </c>
      <c r="S602" s="184">
        <v>0</v>
      </c>
      <c r="T602" s="185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86" t="s">
        <v>346</v>
      </c>
      <c r="AT602" s="186" t="s">
        <v>230</v>
      </c>
      <c r="AU602" s="186" t="s">
        <v>141</v>
      </c>
      <c r="AY602" s="19" t="s">
        <v>132</v>
      </c>
      <c r="BE602" s="187">
        <f>IF(N602="základní",J602,0)</f>
        <v>0</v>
      </c>
      <c r="BF602" s="187">
        <f>IF(N602="snížená",J602,0)</f>
        <v>0</v>
      </c>
      <c r="BG602" s="187">
        <f>IF(N602="zákl. přenesená",J602,0)</f>
        <v>0</v>
      </c>
      <c r="BH602" s="187">
        <f>IF(N602="sníž. přenesená",J602,0)</f>
        <v>0</v>
      </c>
      <c r="BI602" s="187">
        <f>IF(N602="nulová",J602,0)</f>
        <v>0</v>
      </c>
      <c r="BJ602" s="19" t="s">
        <v>141</v>
      </c>
      <c r="BK602" s="187">
        <f>ROUND(I602*H602,2)</f>
        <v>0</v>
      </c>
      <c r="BL602" s="19" t="s">
        <v>243</v>
      </c>
      <c r="BM602" s="186" t="s">
        <v>636</v>
      </c>
    </row>
    <row r="603" spans="1:65" s="13" customFormat="1">
      <c r="B603" s="193"/>
      <c r="C603" s="194"/>
      <c r="D603" s="195" t="s">
        <v>145</v>
      </c>
      <c r="E603" s="196" t="s">
        <v>19</v>
      </c>
      <c r="F603" s="197" t="s">
        <v>146</v>
      </c>
      <c r="G603" s="194"/>
      <c r="H603" s="196" t="s">
        <v>19</v>
      </c>
      <c r="I603" s="198"/>
      <c r="J603" s="194"/>
      <c r="K603" s="194"/>
      <c r="L603" s="199"/>
      <c r="M603" s="200"/>
      <c r="N603" s="201"/>
      <c r="O603" s="201"/>
      <c r="P603" s="201"/>
      <c r="Q603" s="201"/>
      <c r="R603" s="201"/>
      <c r="S603" s="201"/>
      <c r="T603" s="202"/>
      <c r="AT603" s="203" t="s">
        <v>145</v>
      </c>
      <c r="AU603" s="203" t="s">
        <v>141</v>
      </c>
      <c r="AV603" s="13" t="s">
        <v>79</v>
      </c>
      <c r="AW603" s="13" t="s">
        <v>33</v>
      </c>
      <c r="AX603" s="13" t="s">
        <v>71</v>
      </c>
      <c r="AY603" s="203" t="s">
        <v>132</v>
      </c>
    </row>
    <row r="604" spans="1:65" s="13" customFormat="1">
      <c r="B604" s="193"/>
      <c r="C604" s="194"/>
      <c r="D604" s="195" t="s">
        <v>145</v>
      </c>
      <c r="E604" s="196" t="s">
        <v>19</v>
      </c>
      <c r="F604" s="197" t="s">
        <v>185</v>
      </c>
      <c r="G604" s="194"/>
      <c r="H604" s="196" t="s">
        <v>19</v>
      </c>
      <c r="I604" s="198"/>
      <c r="J604" s="194"/>
      <c r="K604" s="194"/>
      <c r="L604" s="199"/>
      <c r="M604" s="200"/>
      <c r="N604" s="201"/>
      <c r="O604" s="201"/>
      <c r="P604" s="201"/>
      <c r="Q604" s="201"/>
      <c r="R604" s="201"/>
      <c r="S604" s="201"/>
      <c r="T604" s="202"/>
      <c r="AT604" s="203" t="s">
        <v>145</v>
      </c>
      <c r="AU604" s="203" t="s">
        <v>141</v>
      </c>
      <c r="AV604" s="13" t="s">
        <v>79</v>
      </c>
      <c r="AW604" s="13" t="s">
        <v>33</v>
      </c>
      <c r="AX604" s="13" t="s">
        <v>71</v>
      </c>
      <c r="AY604" s="203" t="s">
        <v>132</v>
      </c>
    </row>
    <row r="605" spans="1:65" s="14" customFormat="1">
      <c r="B605" s="204"/>
      <c r="C605" s="205"/>
      <c r="D605" s="195" t="s">
        <v>145</v>
      </c>
      <c r="E605" s="206" t="s">
        <v>19</v>
      </c>
      <c r="F605" s="207" t="s">
        <v>433</v>
      </c>
      <c r="G605" s="205"/>
      <c r="H605" s="208">
        <v>4.91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145</v>
      </c>
      <c r="AU605" s="214" t="s">
        <v>141</v>
      </c>
      <c r="AV605" s="14" t="s">
        <v>141</v>
      </c>
      <c r="AW605" s="14" t="s">
        <v>33</v>
      </c>
      <c r="AX605" s="14" t="s">
        <v>71</v>
      </c>
      <c r="AY605" s="214" t="s">
        <v>132</v>
      </c>
    </row>
    <row r="606" spans="1:65" s="15" customFormat="1">
      <c r="B606" s="215"/>
      <c r="C606" s="216"/>
      <c r="D606" s="195" t="s">
        <v>145</v>
      </c>
      <c r="E606" s="217" t="s">
        <v>19</v>
      </c>
      <c r="F606" s="218" t="s">
        <v>147</v>
      </c>
      <c r="G606" s="216"/>
      <c r="H606" s="219">
        <v>4.91</v>
      </c>
      <c r="I606" s="220"/>
      <c r="J606" s="216"/>
      <c r="K606" s="216"/>
      <c r="L606" s="221"/>
      <c r="M606" s="222"/>
      <c r="N606" s="223"/>
      <c r="O606" s="223"/>
      <c r="P606" s="223"/>
      <c r="Q606" s="223"/>
      <c r="R606" s="223"/>
      <c r="S606" s="223"/>
      <c r="T606" s="224"/>
      <c r="AT606" s="225" t="s">
        <v>145</v>
      </c>
      <c r="AU606" s="225" t="s">
        <v>141</v>
      </c>
      <c r="AV606" s="15" t="s">
        <v>140</v>
      </c>
      <c r="AW606" s="15" t="s">
        <v>33</v>
      </c>
      <c r="AX606" s="15" t="s">
        <v>79</v>
      </c>
      <c r="AY606" s="225" t="s">
        <v>132</v>
      </c>
    </row>
    <row r="607" spans="1:65" s="14" customFormat="1">
      <c r="B607" s="204"/>
      <c r="C607" s="205"/>
      <c r="D607" s="195" t="s">
        <v>145</v>
      </c>
      <c r="E607" s="205"/>
      <c r="F607" s="207" t="s">
        <v>637</v>
      </c>
      <c r="G607" s="205"/>
      <c r="H607" s="208">
        <v>5.4009999999999998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145</v>
      </c>
      <c r="AU607" s="214" t="s">
        <v>141</v>
      </c>
      <c r="AV607" s="14" t="s">
        <v>141</v>
      </c>
      <c r="AW607" s="14" t="s">
        <v>4</v>
      </c>
      <c r="AX607" s="14" t="s">
        <v>79</v>
      </c>
      <c r="AY607" s="214" t="s">
        <v>132</v>
      </c>
    </row>
    <row r="608" spans="1:65" s="2" customFormat="1" ht="24.2" customHeight="1">
      <c r="A608" s="36"/>
      <c r="B608" s="37"/>
      <c r="C608" s="175" t="s">
        <v>638</v>
      </c>
      <c r="D608" s="175" t="s">
        <v>135</v>
      </c>
      <c r="E608" s="176" t="s">
        <v>639</v>
      </c>
      <c r="F608" s="177" t="s">
        <v>640</v>
      </c>
      <c r="G608" s="178" t="s">
        <v>157</v>
      </c>
      <c r="H608" s="179">
        <v>4.91</v>
      </c>
      <c r="I608" s="180"/>
      <c r="J608" s="181">
        <f>ROUND(I608*H608,2)</f>
        <v>0</v>
      </c>
      <c r="K608" s="177" t="s">
        <v>139</v>
      </c>
      <c r="L608" s="41"/>
      <c r="M608" s="182" t="s">
        <v>19</v>
      </c>
      <c r="N608" s="183" t="s">
        <v>43</v>
      </c>
      <c r="O608" s="66"/>
      <c r="P608" s="184">
        <f>O608*H608</f>
        <v>0</v>
      </c>
      <c r="Q608" s="184">
        <v>0</v>
      </c>
      <c r="R608" s="184">
        <f>Q608*H608</f>
        <v>0</v>
      </c>
      <c r="S608" s="184">
        <v>0</v>
      </c>
      <c r="T608" s="185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86" t="s">
        <v>243</v>
      </c>
      <c r="AT608" s="186" t="s">
        <v>135</v>
      </c>
      <c r="AU608" s="186" t="s">
        <v>141</v>
      </c>
      <c r="AY608" s="19" t="s">
        <v>132</v>
      </c>
      <c r="BE608" s="187">
        <f>IF(N608="základní",J608,0)</f>
        <v>0</v>
      </c>
      <c r="BF608" s="187">
        <f>IF(N608="snížená",J608,0)</f>
        <v>0</v>
      </c>
      <c r="BG608" s="187">
        <f>IF(N608="zákl. přenesená",J608,0)</f>
        <v>0</v>
      </c>
      <c r="BH608" s="187">
        <f>IF(N608="sníž. přenesená",J608,0)</f>
        <v>0</v>
      </c>
      <c r="BI608" s="187">
        <f>IF(N608="nulová",J608,0)</f>
        <v>0</v>
      </c>
      <c r="BJ608" s="19" t="s">
        <v>141</v>
      </c>
      <c r="BK608" s="187">
        <f>ROUND(I608*H608,2)</f>
        <v>0</v>
      </c>
      <c r="BL608" s="19" t="s">
        <v>243</v>
      </c>
      <c r="BM608" s="186" t="s">
        <v>641</v>
      </c>
    </row>
    <row r="609" spans="1:65" s="2" customFormat="1">
      <c r="A609" s="36"/>
      <c r="B609" s="37"/>
      <c r="C609" s="38"/>
      <c r="D609" s="188" t="s">
        <v>143</v>
      </c>
      <c r="E609" s="38"/>
      <c r="F609" s="189" t="s">
        <v>642</v>
      </c>
      <c r="G609" s="38"/>
      <c r="H609" s="38"/>
      <c r="I609" s="190"/>
      <c r="J609" s="38"/>
      <c r="K609" s="38"/>
      <c r="L609" s="41"/>
      <c r="M609" s="191"/>
      <c r="N609" s="192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143</v>
      </c>
      <c r="AU609" s="19" t="s">
        <v>141</v>
      </c>
    </row>
    <row r="610" spans="1:65" s="13" customFormat="1">
      <c r="B610" s="193"/>
      <c r="C610" s="194"/>
      <c r="D610" s="195" t="s">
        <v>145</v>
      </c>
      <c r="E610" s="196" t="s">
        <v>19</v>
      </c>
      <c r="F610" s="197" t="s">
        <v>146</v>
      </c>
      <c r="G610" s="194"/>
      <c r="H610" s="196" t="s">
        <v>19</v>
      </c>
      <c r="I610" s="198"/>
      <c r="J610" s="194"/>
      <c r="K610" s="194"/>
      <c r="L610" s="199"/>
      <c r="M610" s="200"/>
      <c r="N610" s="201"/>
      <c r="O610" s="201"/>
      <c r="P610" s="201"/>
      <c r="Q610" s="201"/>
      <c r="R610" s="201"/>
      <c r="S610" s="201"/>
      <c r="T610" s="202"/>
      <c r="AT610" s="203" t="s">
        <v>145</v>
      </c>
      <c r="AU610" s="203" t="s">
        <v>141</v>
      </c>
      <c r="AV610" s="13" t="s">
        <v>79</v>
      </c>
      <c r="AW610" s="13" t="s">
        <v>33</v>
      </c>
      <c r="AX610" s="13" t="s">
        <v>71</v>
      </c>
      <c r="AY610" s="203" t="s">
        <v>132</v>
      </c>
    </row>
    <row r="611" spans="1:65" s="13" customFormat="1">
      <c r="B611" s="193"/>
      <c r="C611" s="194"/>
      <c r="D611" s="195" t="s">
        <v>145</v>
      </c>
      <c r="E611" s="196" t="s">
        <v>19</v>
      </c>
      <c r="F611" s="197" t="s">
        <v>185</v>
      </c>
      <c r="G611" s="194"/>
      <c r="H611" s="196" t="s">
        <v>19</v>
      </c>
      <c r="I611" s="198"/>
      <c r="J611" s="194"/>
      <c r="K611" s="194"/>
      <c r="L611" s="199"/>
      <c r="M611" s="200"/>
      <c r="N611" s="201"/>
      <c r="O611" s="201"/>
      <c r="P611" s="201"/>
      <c r="Q611" s="201"/>
      <c r="R611" s="201"/>
      <c r="S611" s="201"/>
      <c r="T611" s="202"/>
      <c r="AT611" s="203" t="s">
        <v>145</v>
      </c>
      <c r="AU611" s="203" t="s">
        <v>141</v>
      </c>
      <c r="AV611" s="13" t="s">
        <v>79</v>
      </c>
      <c r="AW611" s="13" t="s">
        <v>33</v>
      </c>
      <c r="AX611" s="13" t="s">
        <v>71</v>
      </c>
      <c r="AY611" s="203" t="s">
        <v>132</v>
      </c>
    </row>
    <row r="612" spans="1:65" s="14" customFormat="1">
      <c r="B612" s="204"/>
      <c r="C612" s="205"/>
      <c r="D612" s="195" t="s">
        <v>145</v>
      </c>
      <c r="E612" s="206" t="s">
        <v>19</v>
      </c>
      <c r="F612" s="207" t="s">
        <v>433</v>
      </c>
      <c r="G612" s="205"/>
      <c r="H612" s="208">
        <v>4.91</v>
      </c>
      <c r="I612" s="209"/>
      <c r="J612" s="205"/>
      <c r="K612" s="205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145</v>
      </c>
      <c r="AU612" s="214" t="s">
        <v>141</v>
      </c>
      <c r="AV612" s="14" t="s">
        <v>141</v>
      </c>
      <c r="AW612" s="14" t="s">
        <v>33</v>
      </c>
      <c r="AX612" s="14" t="s">
        <v>71</v>
      </c>
      <c r="AY612" s="214" t="s">
        <v>132</v>
      </c>
    </row>
    <row r="613" spans="1:65" s="15" customFormat="1">
      <c r="B613" s="215"/>
      <c r="C613" s="216"/>
      <c r="D613" s="195" t="s">
        <v>145</v>
      </c>
      <c r="E613" s="217" t="s">
        <v>19</v>
      </c>
      <c r="F613" s="218" t="s">
        <v>147</v>
      </c>
      <c r="G613" s="216"/>
      <c r="H613" s="219">
        <v>4.91</v>
      </c>
      <c r="I613" s="220"/>
      <c r="J613" s="216"/>
      <c r="K613" s="216"/>
      <c r="L613" s="221"/>
      <c r="M613" s="222"/>
      <c r="N613" s="223"/>
      <c r="O613" s="223"/>
      <c r="P613" s="223"/>
      <c r="Q613" s="223"/>
      <c r="R613" s="223"/>
      <c r="S613" s="223"/>
      <c r="T613" s="224"/>
      <c r="AT613" s="225" t="s">
        <v>145</v>
      </c>
      <c r="AU613" s="225" t="s">
        <v>141</v>
      </c>
      <c r="AV613" s="15" t="s">
        <v>140</v>
      </c>
      <c r="AW613" s="15" t="s">
        <v>33</v>
      </c>
      <c r="AX613" s="15" t="s">
        <v>79</v>
      </c>
      <c r="AY613" s="225" t="s">
        <v>132</v>
      </c>
    </row>
    <row r="614" spans="1:65" s="2" customFormat="1" ht="16.5" customHeight="1">
      <c r="A614" s="36"/>
      <c r="B614" s="37"/>
      <c r="C614" s="175" t="s">
        <v>643</v>
      </c>
      <c r="D614" s="175" t="s">
        <v>135</v>
      </c>
      <c r="E614" s="176" t="s">
        <v>644</v>
      </c>
      <c r="F614" s="177" t="s">
        <v>645</v>
      </c>
      <c r="G614" s="178" t="s">
        <v>157</v>
      </c>
      <c r="H614" s="179">
        <v>4.91</v>
      </c>
      <c r="I614" s="180"/>
      <c r="J614" s="181">
        <f>ROUND(I614*H614,2)</f>
        <v>0</v>
      </c>
      <c r="K614" s="177" t="s">
        <v>139</v>
      </c>
      <c r="L614" s="41"/>
      <c r="M614" s="182" t="s">
        <v>19</v>
      </c>
      <c r="N614" s="183" t="s">
        <v>43</v>
      </c>
      <c r="O614" s="66"/>
      <c r="P614" s="184">
        <f>O614*H614</f>
        <v>0</v>
      </c>
      <c r="Q614" s="184">
        <v>0</v>
      </c>
      <c r="R614" s="184">
        <f>Q614*H614</f>
        <v>0</v>
      </c>
      <c r="S614" s="184">
        <v>0</v>
      </c>
      <c r="T614" s="185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6" t="s">
        <v>243</v>
      </c>
      <c r="AT614" s="186" t="s">
        <v>135</v>
      </c>
      <c r="AU614" s="186" t="s">
        <v>141</v>
      </c>
      <c r="AY614" s="19" t="s">
        <v>132</v>
      </c>
      <c r="BE614" s="187">
        <f>IF(N614="základní",J614,0)</f>
        <v>0</v>
      </c>
      <c r="BF614" s="187">
        <f>IF(N614="snížená",J614,0)</f>
        <v>0</v>
      </c>
      <c r="BG614" s="187">
        <f>IF(N614="zákl. přenesená",J614,0)</f>
        <v>0</v>
      </c>
      <c r="BH614" s="187">
        <f>IF(N614="sníž. přenesená",J614,0)</f>
        <v>0</v>
      </c>
      <c r="BI614" s="187">
        <f>IF(N614="nulová",J614,0)</f>
        <v>0</v>
      </c>
      <c r="BJ614" s="19" t="s">
        <v>141</v>
      </c>
      <c r="BK614" s="187">
        <f>ROUND(I614*H614,2)</f>
        <v>0</v>
      </c>
      <c r="BL614" s="19" t="s">
        <v>243</v>
      </c>
      <c r="BM614" s="186" t="s">
        <v>646</v>
      </c>
    </row>
    <row r="615" spans="1:65" s="2" customFormat="1">
      <c r="A615" s="36"/>
      <c r="B615" s="37"/>
      <c r="C615" s="38"/>
      <c r="D615" s="188" t="s">
        <v>143</v>
      </c>
      <c r="E615" s="38"/>
      <c r="F615" s="189" t="s">
        <v>647</v>
      </c>
      <c r="G615" s="38"/>
      <c r="H615" s="38"/>
      <c r="I615" s="190"/>
      <c r="J615" s="38"/>
      <c r="K615" s="38"/>
      <c r="L615" s="41"/>
      <c r="M615" s="191"/>
      <c r="N615" s="192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143</v>
      </c>
      <c r="AU615" s="19" t="s">
        <v>141</v>
      </c>
    </row>
    <row r="616" spans="1:65" s="13" customFormat="1">
      <c r="B616" s="193"/>
      <c r="C616" s="194"/>
      <c r="D616" s="195" t="s">
        <v>145</v>
      </c>
      <c r="E616" s="196" t="s">
        <v>19</v>
      </c>
      <c r="F616" s="197" t="s">
        <v>146</v>
      </c>
      <c r="G616" s="194"/>
      <c r="H616" s="196" t="s">
        <v>19</v>
      </c>
      <c r="I616" s="198"/>
      <c r="J616" s="194"/>
      <c r="K616" s="194"/>
      <c r="L616" s="199"/>
      <c r="M616" s="200"/>
      <c r="N616" s="201"/>
      <c r="O616" s="201"/>
      <c r="P616" s="201"/>
      <c r="Q616" s="201"/>
      <c r="R616" s="201"/>
      <c r="S616" s="201"/>
      <c r="T616" s="202"/>
      <c r="AT616" s="203" t="s">
        <v>145</v>
      </c>
      <c r="AU616" s="203" t="s">
        <v>141</v>
      </c>
      <c r="AV616" s="13" t="s">
        <v>79</v>
      </c>
      <c r="AW616" s="13" t="s">
        <v>33</v>
      </c>
      <c r="AX616" s="13" t="s">
        <v>71</v>
      </c>
      <c r="AY616" s="203" t="s">
        <v>132</v>
      </c>
    </row>
    <row r="617" spans="1:65" s="13" customFormat="1">
      <c r="B617" s="193"/>
      <c r="C617" s="194"/>
      <c r="D617" s="195" t="s">
        <v>145</v>
      </c>
      <c r="E617" s="196" t="s">
        <v>19</v>
      </c>
      <c r="F617" s="197" t="s">
        <v>185</v>
      </c>
      <c r="G617" s="194"/>
      <c r="H617" s="196" t="s">
        <v>19</v>
      </c>
      <c r="I617" s="198"/>
      <c r="J617" s="194"/>
      <c r="K617" s="194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145</v>
      </c>
      <c r="AU617" s="203" t="s">
        <v>141</v>
      </c>
      <c r="AV617" s="13" t="s">
        <v>79</v>
      </c>
      <c r="AW617" s="13" t="s">
        <v>33</v>
      </c>
      <c r="AX617" s="13" t="s">
        <v>71</v>
      </c>
      <c r="AY617" s="203" t="s">
        <v>132</v>
      </c>
    </row>
    <row r="618" spans="1:65" s="14" customFormat="1">
      <c r="B618" s="204"/>
      <c r="C618" s="205"/>
      <c r="D618" s="195" t="s">
        <v>145</v>
      </c>
      <c r="E618" s="206" t="s">
        <v>19</v>
      </c>
      <c r="F618" s="207" t="s">
        <v>433</v>
      </c>
      <c r="G618" s="205"/>
      <c r="H618" s="208">
        <v>4.91</v>
      </c>
      <c r="I618" s="209"/>
      <c r="J618" s="205"/>
      <c r="K618" s="205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145</v>
      </c>
      <c r="AU618" s="214" t="s">
        <v>141</v>
      </c>
      <c r="AV618" s="14" t="s">
        <v>141</v>
      </c>
      <c r="AW618" s="14" t="s">
        <v>33</v>
      </c>
      <c r="AX618" s="14" t="s">
        <v>71</v>
      </c>
      <c r="AY618" s="214" t="s">
        <v>132</v>
      </c>
    </row>
    <row r="619" spans="1:65" s="15" customFormat="1">
      <c r="B619" s="215"/>
      <c r="C619" s="216"/>
      <c r="D619" s="195" t="s">
        <v>145</v>
      </c>
      <c r="E619" s="217" t="s">
        <v>19</v>
      </c>
      <c r="F619" s="218" t="s">
        <v>147</v>
      </c>
      <c r="G619" s="216"/>
      <c r="H619" s="219">
        <v>4.91</v>
      </c>
      <c r="I619" s="220"/>
      <c r="J619" s="216"/>
      <c r="K619" s="216"/>
      <c r="L619" s="221"/>
      <c r="M619" s="222"/>
      <c r="N619" s="223"/>
      <c r="O619" s="223"/>
      <c r="P619" s="223"/>
      <c r="Q619" s="223"/>
      <c r="R619" s="223"/>
      <c r="S619" s="223"/>
      <c r="T619" s="224"/>
      <c r="AT619" s="225" t="s">
        <v>145</v>
      </c>
      <c r="AU619" s="225" t="s">
        <v>141</v>
      </c>
      <c r="AV619" s="15" t="s">
        <v>140</v>
      </c>
      <c r="AW619" s="15" t="s">
        <v>33</v>
      </c>
      <c r="AX619" s="15" t="s">
        <v>79</v>
      </c>
      <c r="AY619" s="225" t="s">
        <v>132</v>
      </c>
    </row>
    <row r="620" spans="1:65" s="2" customFormat="1" ht="16.5" customHeight="1">
      <c r="A620" s="36"/>
      <c r="B620" s="37"/>
      <c r="C620" s="226" t="s">
        <v>648</v>
      </c>
      <c r="D620" s="226" t="s">
        <v>230</v>
      </c>
      <c r="E620" s="227" t="s">
        <v>649</v>
      </c>
      <c r="F620" s="228" t="s">
        <v>650</v>
      </c>
      <c r="G620" s="229" t="s">
        <v>651</v>
      </c>
      <c r="H620" s="230">
        <v>12.643000000000001</v>
      </c>
      <c r="I620" s="231"/>
      <c r="J620" s="232">
        <f>ROUND(I620*H620,2)</f>
        <v>0</v>
      </c>
      <c r="K620" s="228" t="s">
        <v>139</v>
      </c>
      <c r="L620" s="233"/>
      <c r="M620" s="234" t="s">
        <v>19</v>
      </c>
      <c r="N620" s="235" t="s">
        <v>43</v>
      </c>
      <c r="O620" s="66"/>
      <c r="P620" s="184">
        <f>O620*H620</f>
        <v>0</v>
      </c>
      <c r="Q620" s="184">
        <v>1E-3</v>
      </c>
      <c r="R620" s="184">
        <f>Q620*H620</f>
        <v>1.2643000000000001E-2</v>
      </c>
      <c r="S620" s="184">
        <v>0</v>
      </c>
      <c r="T620" s="185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86" t="s">
        <v>346</v>
      </c>
      <c r="AT620" s="186" t="s">
        <v>230</v>
      </c>
      <c r="AU620" s="186" t="s">
        <v>141</v>
      </c>
      <c r="AY620" s="19" t="s">
        <v>132</v>
      </c>
      <c r="BE620" s="187">
        <f>IF(N620="základní",J620,0)</f>
        <v>0</v>
      </c>
      <c r="BF620" s="187">
        <f>IF(N620="snížená",J620,0)</f>
        <v>0</v>
      </c>
      <c r="BG620" s="187">
        <f>IF(N620="zákl. přenesená",J620,0)</f>
        <v>0</v>
      </c>
      <c r="BH620" s="187">
        <f>IF(N620="sníž. přenesená",J620,0)</f>
        <v>0</v>
      </c>
      <c r="BI620" s="187">
        <f>IF(N620="nulová",J620,0)</f>
        <v>0</v>
      </c>
      <c r="BJ620" s="19" t="s">
        <v>141</v>
      </c>
      <c r="BK620" s="187">
        <f>ROUND(I620*H620,2)</f>
        <v>0</v>
      </c>
      <c r="BL620" s="19" t="s">
        <v>243</v>
      </c>
      <c r="BM620" s="186" t="s">
        <v>652</v>
      </c>
    </row>
    <row r="621" spans="1:65" s="13" customFormat="1">
      <c r="B621" s="193"/>
      <c r="C621" s="194"/>
      <c r="D621" s="195" t="s">
        <v>145</v>
      </c>
      <c r="E621" s="196" t="s">
        <v>19</v>
      </c>
      <c r="F621" s="197" t="s">
        <v>146</v>
      </c>
      <c r="G621" s="194"/>
      <c r="H621" s="196" t="s">
        <v>19</v>
      </c>
      <c r="I621" s="198"/>
      <c r="J621" s="194"/>
      <c r="K621" s="194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145</v>
      </c>
      <c r="AU621" s="203" t="s">
        <v>141</v>
      </c>
      <c r="AV621" s="13" t="s">
        <v>79</v>
      </c>
      <c r="AW621" s="13" t="s">
        <v>33</v>
      </c>
      <c r="AX621" s="13" t="s">
        <v>71</v>
      </c>
      <c r="AY621" s="203" t="s">
        <v>132</v>
      </c>
    </row>
    <row r="622" spans="1:65" s="13" customFormat="1">
      <c r="B622" s="193"/>
      <c r="C622" s="194"/>
      <c r="D622" s="195" t="s">
        <v>145</v>
      </c>
      <c r="E622" s="196" t="s">
        <v>19</v>
      </c>
      <c r="F622" s="197" t="s">
        <v>185</v>
      </c>
      <c r="G622" s="194"/>
      <c r="H622" s="196" t="s">
        <v>19</v>
      </c>
      <c r="I622" s="198"/>
      <c r="J622" s="194"/>
      <c r="K622" s="194"/>
      <c r="L622" s="199"/>
      <c r="M622" s="200"/>
      <c r="N622" s="201"/>
      <c r="O622" s="201"/>
      <c r="P622" s="201"/>
      <c r="Q622" s="201"/>
      <c r="R622" s="201"/>
      <c r="S622" s="201"/>
      <c r="T622" s="202"/>
      <c r="AT622" s="203" t="s">
        <v>145</v>
      </c>
      <c r="AU622" s="203" t="s">
        <v>141</v>
      </c>
      <c r="AV622" s="13" t="s">
        <v>79</v>
      </c>
      <c r="AW622" s="13" t="s">
        <v>33</v>
      </c>
      <c r="AX622" s="13" t="s">
        <v>71</v>
      </c>
      <c r="AY622" s="203" t="s">
        <v>132</v>
      </c>
    </row>
    <row r="623" spans="1:65" s="14" customFormat="1">
      <c r="B623" s="204"/>
      <c r="C623" s="205"/>
      <c r="D623" s="195" t="s">
        <v>145</v>
      </c>
      <c r="E623" s="206" t="s">
        <v>19</v>
      </c>
      <c r="F623" s="207" t="s">
        <v>433</v>
      </c>
      <c r="G623" s="205"/>
      <c r="H623" s="208">
        <v>4.91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145</v>
      </c>
      <c r="AU623" s="214" t="s">
        <v>141</v>
      </c>
      <c r="AV623" s="14" t="s">
        <v>141</v>
      </c>
      <c r="AW623" s="14" t="s">
        <v>33</v>
      </c>
      <c r="AX623" s="14" t="s">
        <v>71</v>
      </c>
      <c r="AY623" s="214" t="s">
        <v>132</v>
      </c>
    </row>
    <row r="624" spans="1:65" s="15" customFormat="1">
      <c r="B624" s="215"/>
      <c r="C624" s="216"/>
      <c r="D624" s="195" t="s">
        <v>145</v>
      </c>
      <c r="E624" s="217" t="s">
        <v>19</v>
      </c>
      <c r="F624" s="218" t="s">
        <v>147</v>
      </c>
      <c r="G624" s="216"/>
      <c r="H624" s="219">
        <v>4.91</v>
      </c>
      <c r="I624" s="220"/>
      <c r="J624" s="216"/>
      <c r="K624" s="216"/>
      <c r="L624" s="221"/>
      <c r="M624" s="222"/>
      <c r="N624" s="223"/>
      <c r="O624" s="223"/>
      <c r="P624" s="223"/>
      <c r="Q624" s="223"/>
      <c r="R624" s="223"/>
      <c r="S624" s="223"/>
      <c r="T624" s="224"/>
      <c r="AT624" s="225" t="s">
        <v>145</v>
      </c>
      <c r="AU624" s="225" t="s">
        <v>141</v>
      </c>
      <c r="AV624" s="15" t="s">
        <v>140</v>
      </c>
      <c r="AW624" s="15" t="s">
        <v>33</v>
      </c>
      <c r="AX624" s="15" t="s">
        <v>79</v>
      </c>
      <c r="AY624" s="225" t="s">
        <v>132</v>
      </c>
    </row>
    <row r="625" spans="1:65" s="14" customFormat="1">
      <c r="B625" s="204"/>
      <c r="C625" s="205"/>
      <c r="D625" s="195" t="s">
        <v>145</v>
      </c>
      <c r="E625" s="205"/>
      <c r="F625" s="207" t="s">
        <v>653</v>
      </c>
      <c r="G625" s="205"/>
      <c r="H625" s="208">
        <v>12.643000000000001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145</v>
      </c>
      <c r="AU625" s="214" t="s">
        <v>141</v>
      </c>
      <c r="AV625" s="14" t="s">
        <v>141</v>
      </c>
      <c r="AW625" s="14" t="s">
        <v>4</v>
      </c>
      <c r="AX625" s="14" t="s">
        <v>79</v>
      </c>
      <c r="AY625" s="214" t="s">
        <v>132</v>
      </c>
    </row>
    <row r="626" spans="1:65" s="2" customFormat="1" ht="16.5" customHeight="1">
      <c r="A626" s="36"/>
      <c r="B626" s="37"/>
      <c r="C626" s="175" t="s">
        <v>654</v>
      </c>
      <c r="D626" s="175" t="s">
        <v>135</v>
      </c>
      <c r="E626" s="176" t="s">
        <v>655</v>
      </c>
      <c r="F626" s="177" t="s">
        <v>656</v>
      </c>
      <c r="G626" s="178" t="s">
        <v>138</v>
      </c>
      <c r="H626" s="179">
        <v>5</v>
      </c>
      <c r="I626" s="180"/>
      <c r="J626" s="181">
        <f>ROUND(I626*H626,2)</f>
        <v>0</v>
      </c>
      <c r="K626" s="177" t="s">
        <v>139</v>
      </c>
      <c r="L626" s="41"/>
      <c r="M626" s="182" t="s">
        <v>19</v>
      </c>
      <c r="N626" s="183" t="s">
        <v>43</v>
      </c>
      <c r="O626" s="66"/>
      <c r="P626" s="184">
        <f>O626*H626</f>
        <v>0</v>
      </c>
      <c r="Q626" s="184">
        <v>2.1000000000000001E-4</v>
      </c>
      <c r="R626" s="184">
        <f>Q626*H626</f>
        <v>1.0500000000000002E-3</v>
      </c>
      <c r="S626" s="184">
        <v>0</v>
      </c>
      <c r="T626" s="185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86" t="s">
        <v>243</v>
      </c>
      <c r="AT626" s="186" t="s">
        <v>135</v>
      </c>
      <c r="AU626" s="186" t="s">
        <v>141</v>
      </c>
      <c r="AY626" s="19" t="s">
        <v>132</v>
      </c>
      <c r="BE626" s="187">
        <f>IF(N626="základní",J626,0)</f>
        <v>0</v>
      </c>
      <c r="BF626" s="187">
        <f>IF(N626="snížená",J626,0)</f>
        <v>0</v>
      </c>
      <c r="BG626" s="187">
        <f>IF(N626="zákl. přenesená",J626,0)</f>
        <v>0</v>
      </c>
      <c r="BH626" s="187">
        <f>IF(N626="sníž. přenesená",J626,0)</f>
        <v>0</v>
      </c>
      <c r="BI626" s="187">
        <f>IF(N626="nulová",J626,0)</f>
        <v>0</v>
      </c>
      <c r="BJ626" s="19" t="s">
        <v>141</v>
      </c>
      <c r="BK626" s="187">
        <f>ROUND(I626*H626,2)</f>
        <v>0</v>
      </c>
      <c r="BL626" s="19" t="s">
        <v>243</v>
      </c>
      <c r="BM626" s="186" t="s">
        <v>657</v>
      </c>
    </row>
    <row r="627" spans="1:65" s="2" customFormat="1">
      <c r="A627" s="36"/>
      <c r="B627" s="37"/>
      <c r="C627" s="38"/>
      <c r="D627" s="188" t="s">
        <v>143</v>
      </c>
      <c r="E627" s="38"/>
      <c r="F627" s="189" t="s">
        <v>658</v>
      </c>
      <c r="G627" s="38"/>
      <c r="H627" s="38"/>
      <c r="I627" s="190"/>
      <c r="J627" s="38"/>
      <c r="K627" s="38"/>
      <c r="L627" s="41"/>
      <c r="M627" s="191"/>
      <c r="N627" s="192"/>
      <c r="O627" s="66"/>
      <c r="P627" s="66"/>
      <c r="Q627" s="66"/>
      <c r="R627" s="66"/>
      <c r="S627" s="66"/>
      <c r="T627" s="67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T627" s="19" t="s">
        <v>143</v>
      </c>
      <c r="AU627" s="19" t="s">
        <v>141</v>
      </c>
    </row>
    <row r="628" spans="1:65" s="13" customFormat="1">
      <c r="B628" s="193"/>
      <c r="C628" s="194"/>
      <c r="D628" s="195" t="s">
        <v>145</v>
      </c>
      <c r="E628" s="196" t="s">
        <v>19</v>
      </c>
      <c r="F628" s="197" t="s">
        <v>146</v>
      </c>
      <c r="G628" s="194"/>
      <c r="H628" s="196" t="s">
        <v>19</v>
      </c>
      <c r="I628" s="198"/>
      <c r="J628" s="194"/>
      <c r="K628" s="194"/>
      <c r="L628" s="199"/>
      <c r="M628" s="200"/>
      <c r="N628" s="201"/>
      <c r="O628" s="201"/>
      <c r="P628" s="201"/>
      <c r="Q628" s="201"/>
      <c r="R628" s="201"/>
      <c r="S628" s="201"/>
      <c r="T628" s="202"/>
      <c r="AT628" s="203" t="s">
        <v>145</v>
      </c>
      <c r="AU628" s="203" t="s">
        <v>141</v>
      </c>
      <c r="AV628" s="13" t="s">
        <v>79</v>
      </c>
      <c r="AW628" s="13" t="s">
        <v>33</v>
      </c>
      <c r="AX628" s="13" t="s">
        <v>71</v>
      </c>
      <c r="AY628" s="203" t="s">
        <v>132</v>
      </c>
    </row>
    <row r="629" spans="1:65" s="13" customFormat="1">
      <c r="B629" s="193"/>
      <c r="C629" s="194"/>
      <c r="D629" s="195" t="s">
        <v>145</v>
      </c>
      <c r="E629" s="196" t="s">
        <v>19</v>
      </c>
      <c r="F629" s="197" t="s">
        <v>185</v>
      </c>
      <c r="G629" s="194"/>
      <c r="H629" s="196" t="s">
        <v>19</v>
      </c>
      <c r="I629" s="198"/>
      <c r="J629" s="194"/>
      <c r="K629" s="194"/>
      <c r="L629" s="199"/>
      <c r="M629" s="200"/>
      <c r="N629" s="201"/>
      <c r="O629" s="201"/>
      <c r="P629" s="201"/>
      <c r="Q629" s="201"/>
      <c r="R629" s="201"/>
      <c r="S629" s="201"/>
      <c r="T629" s="202"/>
      <c r="AT629" s="203" t="s">
        <v>145</v>
      </c>
      <c r="AU629" s="203" t="s">
        <v>141</v>
      </c>
      <c r="AV629" s="13" t="s">
        <v>79</v>
      </c>
      <c r="AW629" s="13" t="s">
        <v>33</v>
      </c>
      <c r="AX629" s="13" t="s">
        <v>71</v>
      </c>
      <c r="AY629" s="203" t="s">
        <v>132</v>
      </c>
    </row>
    <row r="630" spans="1:65" s="14" customFormat="1">
      <c r="B630" s="204"/>
      <c r="C630" s="205"/>
      <c r="D630" s="195" t="s">
        <v>145</v>
      </c>
      <c r="E630" s="206" t="s">
        <v>19</v>
      </c>
      <c r="F630" s="207" t="s">
        <v>168</v>
      </c>
      <c r="G630" s="205"/>
      <c r="H630" s="208">
        <v>5</v>
      </c>
      <c r="I630" s="209"/>
      <c r="J630" s="205"/>
      <c r="K630" s="205"/>
      <c r="L630" s="210"/>
      <c r="M630" s="211"/>
      <c r="N630" s="212"/>
      <c r="O630" s="212"/>
      <c r="P630" s="212"/>
      <c r="Q630" s="212"/>
      <c r="R630" s="212"/>
      <c r="S630" s="212"/>
      <c r="T630" s="213"/>
      <c r="AT630" s="214" t="s">
        <v>145</v>
      </c>
      <c r="AU630" s="214" t="s">
        <v>141</v>
      </c>
      <c r="AV630" s="14" t="s">
        <v>141</v>
      </c>
      <c r="AW630" s="14" t="s">
        <v>33</v>
      </c>
      <c r="AX630" s="14" t="s">
        <v>71</v>
      </c>
      <c r="AY630" s="214" t="s">
        <v>132</v>
      </c>
    </row>
    <row r="631" spans="1:65" s="15" customFormat="1">
      <c r="B631" s="215"/>
      <c r="C631" s="216"/>
      <c r="D631" s="195" t="s">
        <v>145</v>
      </c>
      <c r="E631" s="217" t="s">
        <v>19</v>
      </c>
      <c r="F631" s="218" t="s">
        <v>147</v>
      </c>
      <c r="G631" s="216"/>
      <c r="H631" s="219">
        <v>5</v>
      </c>
      <c r="I631" s="220"/>
      <c r="J631" s="216"/>
      <c r="K631" s="216"/>
      <c r="L631" s="221"/>
      <c r="M631" s="222"/>
      <c r="N631" s="223"/>
      <c r="O631" s="223"/>
      <c r="P631" s="223"/>
      <c r="Q631" s="223"/>
      <c r="R631" s="223"/>
      <c r="S631" s="223"/>
      <c r="T631" s="224"/>
      <c r="AT631" s="225" t="s">
        <v>145</v>
      </c>
      <c r="AU631" s="225" t="s">
        <v>141</v>
      </c>
      <c r="AV631" s="15" t="s">
        <v>140</v>
      </c>
      <c r="AW631" s="15" t="s">
        <v>33</v>
      </c>
      <c r="AX631" s="15" t="s">
        <v>79</v>
      </c>
      <c r="AY631" s="225" t="s">
        <v>132</v>
      </c>
    </row>
    <row r="632" spans="1:65" s="2" customFormat="1" ht="16.5" customHeight="1">
      <c r="A632" s="36"/>
      <c r="B632" s="37"/>
      <c r="C632" s="175" t="s">
        <v>659</v>
      </c>
      <c r="D632" s="175" t="s">
        <v>135</v>
      </c>
      <c r="E632" s="176" t="s">
        <v>660</v>
      </c>
      <c r="F632" s="177" t="s">
        <v>661</v>
      </c>
      <c r="G632" s="178" t="s">
        <v>138</v>
      </c>
      <c r="H632" s="179">
        <v>1</v>
      </c>
      <c r="I632" s="180"/>
      <c r="J632" s="181">
        <f>ROUND(I632*H632,2)</f>
        <v>0</v>
      </c>
      <c r="K632" s="177" t="s">
        <v>139</v>
      </c>
      <c r="L632" s="41"/>
      <c r="M632" s="182" t="s">
        <v>19</v>
      </c>
      <c r="N632" s="183" t="s">
        <v>43</v>
      </c>
      <c r="O632" s="66"/>
      <c r="P632" s="184">
        <f>O632*H632</f>
        <v>0</v>
      </c>
      <c r="Q632" s="184">
        <v>2.0000000000000001E-4</v>
      </c>
      <c r="R632" s="184">
        <f>Q632*H632</f>
        <v>2.0000000000000001E-4</v>
      </c>
      <c r="S632" s="184">
        <v>0</v>
      </c>
      <c r="T632" s="185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86" t="s">
        <v>243</v>
      </c>
      <c r="AT632" s="186" t="s">
        <v>135</v>
      </c>
      <c r="AU632" s="186" t="s">
        <v>141</v>
      </c>
      <c r="AY632" s="19" t="s">
        <v>132</v>
      </c>
      <c r="BE632" s="187">
        <f>IF(N632="základní",J632,0)</f>
        <v>0</v>
      </c>
      <c r="BF632" s="187">
        <f>IF(N632="snížená",J632,0)</f>
        <v>0</v>
      </c>
      <c r="BG632" s="187">
        <f>IF(N632="zákl. přenesená",J632,0)</f>
        <v>0</v>
      </c>
      <c r="BH632" s="187">
        <f>IF(N632="sníž. přenesená",J632,0)</f>
        <v>0</v>
      </c>
      <c r="BI632" s="187">
        <f>IF(N632="nulová",J632,0)</f>
        <v>0</v>
      </c>
      <c r="BJ632" s="19" t="s">
        <v>141</v>
      </c>
      <c r="BK632" s="187">
        <f>ROUND(I632*H632,2)</f>
        <v>0</v>
      </c>
      <c r="BL632" s="19" t="s">
        <v>243</v>
      </c>
      <c r="BM632" s="186" t="s">
        <v>662</v>
      </c>
    </row>
    <row r="633" spans="1:65" s="2" customFormat="1">
      <c r="A633" s="36"/>
      <c r="B633" s="37"/>
      <c r="C633" s="38"/>
      <c r="D633" s="188" t="s">
        <v>143</v>
      </c>
      <c r="E633" s="38"/>
      <c r="F633" s="189" t="s">
        <v>663</v>
      </c>
      <c r="G633" s="38"/>
      <c r="H633" s="38"/>
      <c r="I633" s="190"/>
      <c r="J633" s="38"/>
      <c r="K633" s="38"/>
      <c r="L633" s="41"/>
      <c r="M633" s="191"/>
      <c r="N633" s="192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143</v>
      </c>
      <c r="AU633" s="19" t="s">
        <v>141</v>
      </c>
    </row>
    <row r="634" spans="1:65" s="13" customFormat="1">
      <c r="B634" s="193"/>
      <c r="C634" s="194"/>
      <c r="D634" s="195" t="s">
        <v>145</v>
      </c>
      <c r="E634" s="196" t="s">
        <v>19</v>
      </c>
      <c r="F634" s="197" t="s">
        <v>146</v>
      </c>
      <c r="G634" s="194"/>
      <c r="H634" s="196" t="s">
        <v>19</v>
      </c>
      <c r="I634" s="198"/>
      <c r="J634" s="194"/>
      <c r="K634" s="194"/>
      <c r="L634" s="199"/>
      <c r="M634" s="200"/>
      <c r="N634" s="201"/>
      <c r="O634" s="201"/>
      <c r="P634" s="201"/>
      <c r="Q634" s="201"/>
      <c r="R634" s="201"/>
      <c r="S634" s="201"/>
      <c r="T634" s="202"/>
      <c r="AT634" s="203" t="s">
        <v>145</v>
      </c>
      <c r="AU634" s="203" t="s">
        <v>141</v>
      </c>
      <c r="AV634" s="13" t="s">
        <v>79</v>
      </c>
      <c r="AW634" s="13" t="s">
        <v>33</v>
      </c>
      <c r="AX634" s="13" t="s">
        <v>71</v>
      </c>
      <c r="AY634" s="203" t="s">
        <v>132</v>
      </c>
    </row>
    <row r="635" spans="1:65" s="13" customFormat="1">
      <c r="B635" s="193"/>
      <c r="C635" s="194"/>
      <c r="D635" s="195" t="s">
        <v>145</v>
      </c>
      <c r="E635" s="196" t="s">
        <v>19</v>
      </c>
      <c r="F635" s="197" t="s">
        <v>185</v>
      </c>
      <c r="G635" s="194"/>
      <c r="H635" s="196" t="s">
        <v>19</v>
      </c>
      <c r="I635" s="198"/>
      <c r="J635" s="194"/>
      <c r="K635" s="194"/>
      <c r="L635" s="199"/>
      <c r="M635" s="200"/>
      <c r="N635" s="201"/>
      <c r="O635" s="201"/>
      <c r="P635" s="201"/>
      <c r="Q635" s="201"/>
      <c r="R635" s="201"/>
      <c r="S635" s="201"/>
      <c r="T635" s="202"/>
      <c r="AT635" s="203" t="s">
        <v>145</v>
      </c>
      <c r="AU635" s="203" t="s">
        <v>141</v>
      </c>
      <c r="AV635" s="13" t="s">
        <v>79</v>
      </c>
      <c r="AW635" s="13" t="s">
        <v>33</v>
      </c>
      <c r="AX635" s="13" t="s">
        <v>71</v>
      </c>
      <c r="AY635" s="203" t="s">
        <v>132</v>
      </c>
    </row>
    <row r="636" spans="1:65" s="14" customFormat="1">
      <c r="B636" s="204"/>
      <c r="C636" s="205"/>
      <c r="D636" s="195" t="s">
        <v>145</v>
      </c>
      <c r="E636" s="206" t="s">
        <v>19</v>
      </c>
      <c r="F636" s="207" t="s">
        <v>79</v>
      </c>
      <c r="G636" s="205"/>
      <c r="H636" s="208">
        <v>1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145</v>
      </c>
      <c r="AU636" s="214" t="s">
        <v>141</v>
      </c>
      <c r="AV636" s="14" t="s">
        <v>141</v>
      </c>
      <c r="AW636" s="14" t="s">
        <v>33</v>
      </c>
      <c r="AX636" s="14" t="s">
        <v>71</v>
      </c>
      <c r="AY636" s="214" t="s">
        <v>132</v>
      </c>
    </row>
    <row r="637" spans="1:65" s="15" customFormat="1">
      <c r="B637" s="215"/>
      <c r="C637" s="216"/>
      <c r="D637" s="195" t="s">
        <v>145</v>
      </c>
      <c r="E637" s="217" t="s">
        <v>19</v>
      </c>
      <c r="F637" s="218" t="s">
        <v>147</v>
      </c>
      <c r="G637" s="216"/>
      <c r="H637" s="219">
        <v>1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145</v>
      </c>
      <c r="AU637" s="225" t="s">
        <v>141</v>
      </c>
      <c r="AV637" s="15" t="s">
        <v>140</v>
      </c>
      <c r="AW637" s="15" t="s">
        <v>33</v>
      </c>
      <c r="AX637" s="15" t="s">
        <v>79</v>
      </c>
      <c r="AY637" s="225" t="s">
        <v>132</v>
      </c>
    </row>
    <row r="638" spans="1:65" s="2" customFormat="1" ht="16.5" customHeight="1">
      <c r="A638" s="36"/>
      <c r="B638" s="37"/>
      <c r="C638" s="175" t="s">
        <v>664</v>
      </c>
      <c r="D638" s="175" t="s">
        <v>135</v>
      </c>
      <c r="E638" s="176" t="s">
        <v>665</v>
      </c>
      <c r="F638" s="177" t="s">
        <v>666</v>
      </c>
      <c r="G638" s="178" t="s">
        <v>171</v>
      </c>
      <c r="H638" s="179">
        <v>9.1950000000000003</v>
      </c>
      <c r="I638" s="180"/>
      <c r="J638" s="181">
        <f>ROUND(I638*H638,2)</f>
        <v>0</v>
      </c>
      <c r="K638" s="177" t="s">
        <v>139</v>
      </c>
      <c r="L638" s="41"/>
      <c r="M638" s="182" t="s">
        <v>19</v>
      </c>
      <c r="N638" s="183" t="s">
        <v>43</v>
      </c>
      <c r="O638" s="66"/>
      <c r="P638" s="184">
        <f>O638*H638</f>
        <v>0</v>
      </c>
      <c r="Q638" s="184">
        <v>3.2000000000000003E-4</v>
      </c>
      <c r="R638" s="184">
        <f>Q638*H638</f>
        <v>2.9424000000000004E-3</v>
      </c>
      <c r="S638" s="184">
        <v>0</v>
      </c>
      <c r="T638" s="185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6" t="s">
        <v>243</v>
      </c>
      <c r="AT638" s="186" t="s">
        <v>135</v>
      </c>
      <c r="AU638" s="186" t="s">
        <v>141</v>
      </c>
      <c r="AY638" s="19" t="s">
        <v>132</v>
      </c>
      <c r="BE638" s="187">
        <f>IF(N638="základní",J638,0)</f>
        <v>0</v>
      </c>
      <c r="BF638" s="187">
        <f>IF(N638="snížená",J638,0)</f>
        <v>0</v>
      </c>
      <c r="BG638" s="187">
        <f>IF(N638="zákl. přenesená",J638,0)</f>
        <v>0</v>
      </c>
      <c r="BH638" s="187">
        <f>IF(N638="sníž. přenesená",J638,0)</f>
        <v>0</v>
      </c>
      <c r="BI638" s="187">
        <f>IF(N638="nulová",J638,0)</f>
        <v>0</v>
      </c>
      <c r="BJ638" s="19" t="s">
        <v>141</v>
      </c>
      <c r="BK638" s="187">
        <f>ROUND(I638*H638,2)</f>
        <v>0</v>
      </c>
      <c r="BL638" s="19" t="s">
        <v>243</v>
      </c>
      <c r="BM638" s="186" t="s">
        <v>667</v>
      </c>
    </row>
    <row r="639" spans="1:65" s="2" customFormat="1">
      <c r="A639" s="36"/>
      <c r="B639" s="37"/>
      <c r="C639" s="38"/>
      <c r="D639" s="188" t="s">
        <v>143</v>
      </c>
      <c r="E639" s="38"/>
      <c r="F639" s="189" t="s">
        <v>668</v>
      </c>
      <c r="G639" s="38"/>
      <c r="H639" s="38"/>
      <c r="I639" s="190"/>
      <c r="J639" s="38"/>
      <c r="K639" s="38"/>
      <c r="L639" s="41"/>
      <c r="M639" s="191"/>
      <c r="N639" s="192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143</v>
      </c>
      <c r="AU639" s="19" t="s">
        <v>141</v>
      </c>
    </row>
    <row r="640" spans="1:65" s="13" customFormat="1">
      <c r="B640" s="193"/>
      <c r="C640" s="194"/>
      <c r="D640" s="195" t="s">
        <v>145</v>
      </c>
      <c r="E640" s="196" t="s">
        <v>19</v>
      </c>
      <c r="F640" s="197" t="s">
        <v>146</v>
      </c>
      <c r="G640" s="194"/>
      <c r="H640" s="196" t="s">
        <v>19</v>
      </c>
      <c r="I640" s="198"/>
      <c r="J640" s="194"/>
      <c r="K640" s="194"/>
      <c r="L640" s="199"/>
      <c r="M640" s="200"/>
      <c r="N640" s="201"/>
      <c r="O640" s="201"/>
      <c r="P640" s="201"/>
      <c r="Q640" s="201"/>
      <c r="R640" s="201"/>
      <c r="S640" s="201"/>
      <c r="T640" s="202"/>
      <c r="AT640" s="203" t="s">
        <v>145</v>
      </c>
      <c r="AU640" s="203" t="s">
        <v>141</v>
      </c>
      <c r="AV640" s="13" t="s">
        <v>79</v>
      </c>
      <c r="AW640" s="13" t="s">
        <v>33</v>
      </c>
      <c r="AX640" s="13" t="s">
        <v>71</v>
      </c>
      <c r="AY640" s="203" t="s">
        <v>132</v>
      </c>
    </row>
    <row r="641" spans="1:65" s="13" customFormat="1">
      <c r="B641" s="193"/>
      <c r="C641" s="194"/>
      <c r="D641" s="195" t="s">
        <v>145</v>
      </c>
      <c r="E641" s="196" t="s">
        <v>19</v>
      </c>
      <c r="F641" s="197" t="s">
        <v>185</v>
      </c>
      <c r="G641" s="194"/>
      <c r="H641" s="196" t="s">
        <v>19</v>
      </c>
      <c r="I641" s="198"/>
      <c r="J641" s="194"/>
      <c r="K641" s="194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145</v>
      </c>
      <c r="AU641" s="203" t="s">
        <v>141</v>
      </c>
      <c r="AV641" s="13" t="s">
        <v>79</v>
      </c>
      <c r="AW641" s="13" t="s">
        <v>33</v>
      </c>
      <c r="AX641" s="13" t="s">
        <v>71</v>
      </c>
      <c r="AY641" s="203" t="s">
        <v>132</v>
      </c>
    </row>
    <row r="642" spans="1:65" s="14" customFormat="1">
      <c r="B642" s="204"/>
      <c r="C642" s="205"/>
      <c r="D642" s="195" t="s">
        <v>145</v>
      </c>
      <c r="E642" s="206" t="s">
        <v>19</v>
      </c>
      <c r="F642" s="207" t="s">
        <v>669</v>
      </c>
      <c r="G642" s="205"/>
      <c r="H642" s="208">
        <v>9.1950000000000003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145</v>
      </c>
      <c r="AU642" s="214" t="s">
        <v>141</v>
      </c>
      <c r="AV642" s="14" t="s">
        <v>141</v>
      </c>
      <c r="AW642" s="14" t="s">
        <v>33</v>
      </c>
      <c r="AX642" s="14" t="s">
        <v>71</v>
      </c>
      <c r="AY642" s="214" t="s">
        <v>132</v>
      </c>
    </row>
    <row r="643" spans="1:65" s="15" customFormat="1">
      <c r="B643" s="215"/>
      <c r="C643" s="216"/>
      <c r="D643" s="195" t="s">
        <v>145</v>
      </c>
      <c r="E643" s="217" t="s">
        <v>19</v>
      </c>
      <c r="F643" s="218" t="s">
        <v>147</v>
      </c>
      <c r="G643" s="216"/>
      <c r="H643" s="219">
        <v>9.1950000000000003</v>
      </c>
      <c r="I643" s="220"/>
      <c r="J643" s="216"/>
      <c r="K643" s="216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145</v>
      </c>
      <c r="AU643" s="225" t="s">
        <v>141</v>
      </c>
      <c r="AV643" s="15" t="s">
        <v>140</v>
      </c>
      <c r="AW643" s="15" t="s">
        <v>33</v>
      </c>
      <c r="AX643" s="15" t="s">
        <v>79</v>
      </c>
      <c r="AY643" s="225" t="s">
        <v>132</v>
      </c>
    </row>
    <row r="644" spans="1:65" s="2" customFormat="1" ht="24.2" customHeight="1">
      <c r="A644" s="36"/>
      <c r="B644" s="37"/>
      <c r="C644" s="175" t="s">
        <v>670</v>
      </c>
      <c r="D644" s="175" t="s">
        <v>135</v>
      </c>
      <c r="E644" s="176" t="s">
        <v>671</v>
      </c>
      <c r="F644" s="177" t="s">
        <v>672</v>
      </c>
      <c r="G644" s="178" t="s">
        <v>150</v>
      </c>
      <c r="H644" s="179">
        <v>0.22600000000000001</v>
      </c>
      <c r="I644" s="180"/>
      <c r="J644" s="181">
        <f>ROUND(I644*H644,2)</f>
        <v>0</v>
      </c>
      <c r="K644" s="177" t="s">
        <v>139</v>
      </c>
      <c r="L644" s="41"/>
      <c r="M644" s="182" t="s">
        <v>19</v>
      </c>
      <c r="N644" s="183" t="s">
        <v>43</v>
      </c>
      <c r="O644" s="66"/>
      <c r="P644" s="184">
        <f>O644*H644</f>
        <v>0</v>
      </c>
      <c r="Q644" s="184">
        <v>0</v>
      </c>
      <c r="R644" s="184">
        <f>Q644*H644</f>
        <v>0</v>
      </c>
      <c r="S644" s="184">
        <v>0</v>
      </c>
      <c r="T644" s="185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86" t="s">
        <v>243</v>
      </c>
      <c r="AT644" s="186" t="s">
        <v>135</v>
      </c>
      <c r="AU644" s="186" t="s">
        <v>141</v>
      </c>
      <c r="AY644" s="19" t="s">
        <v>132</v>
      </c>
      <c r="BE644" s="187">
        <f>IF(N644="základní",J644,0)</f>
        <v>0</v>
      </c>
      <c r="BF644" s="187">
        <f>IF(N644="snížená",J644,0)</f>
        <v>0</v>
      </c>
      <c r="BG644" s="187">
        <f>IF(N644="zákl. přenesená",J644,0)</f>
        <v>0</v>
      </c>
      <c r="BH644" s="187">
        <f>IF(N644="sníž. přenesená",J644,0)</f>
        <v>0</v>
      </c>
      <c r="BI644" s="187">
        <f>IF(N644="nulová",J644,0)</f>
        <v>0</v>
      </c>
      <c r="BJ644" s="19" t="s">
        <v>141</v>
      </c>
      <c r="BK644" s="187">
        <f>ROUND(I644*H644,2)</f>
        <v>0</v>
      </c>
      <c r="BL644" s="19" t="s">
        <v>243</v>
      </c>
      <c r="BM644" s="186" t="s">
        <v>673</v>
      </c>
    </row>
    <row r="645" spans="1:65" s="2" customFormat="1">
      <c r="A645" s="36"/>
      <c r="B645" s="37"/>
      <c r="C645" s="38"/>
      <c r="D645" s="188" t="s">
        <v>143</v>
      </c>
      <c r="E645" s="38"/>
      <c r="F645" s="189" t="s">
        <v>674</v>
      </c>
      <c r="G645" s="38"/>
      <c r="H645" s="38"/>
      <c r="I645" s="190"/>
      <c r="J645" s="38"/>
      <c r="K645" s="38"/>
      <c r="L645" s="41"/>
      <c r="M645" s="191"/>
      <c r="N645" s="192"/>
      <c r="O645" s="66"/>
      <c r="P645" s="66"/>
      <c r="Q645" s="66"/>
      <c r="R645" s="66"/>
      <c r="S645" s="66"/>
      <c r="T645" s="67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T645" s="19" t="s">
        <v>143</v>
      </c>
      <c r="AU645" s="19" t="s">
        <v>141</v>
      </c>
    </row>
    <row r="646" spans="1:65" s="12" customFormat="1" ht="22.9" customHeight="1">
      <c r="B646" s="159"/>
      <c r="C646" s="160"/>
      <c r="D646" s="161" t="s">
        <v>70</v>
      </c>
      <c r="E646" s="173" t="s">
        <v>675</v>
      </c>
      <c r="F646" s="173" t="s">
        <v>676</v>
      </c>
      <c r="G646" s="160"/>
      <c r="H646" s="160"/>
      <c r="I646" s="163"/>
      <c r="J646" s="174">
        <f>BK646</f>
        <v>0</v>
      </c>
      <c r="K646" s="160"/>
      <c r="L646" s="165"/>
      <c r="M646" s="166"/>
      <c r="N646" s="167"/>
      <c r="O646" s="167"/>
      <c r="P646" s="168">
        <f>SUM(P647:P654)</f>
        <v>0</v>
      </c>
      <c r="Q646" s="167"/>
      <c r="R646" s="168">
        <f>SUM(R647:R654)</f>
        <v>0</v>
      </c>
      <c r="S646" s="167"/>
      <c r="T646" s="169">
        <f>SUM(T647:T654)</f>
        <v>0.64975000000000005</v>
      </c>
      <c r="AR646" s="170" t="s">
        <v>141</v>
      </c>
      <c r="AT646" s="171" t="s">
        <v>70</v>
      </c>
      <c r="AU646" s="171" t="s">
        <v>79</v>
      </c>
      <c r="AY646" s="170" t="s">
        <v>132</v>
      </c>
      <c r="BK646" s="172">
        <f>SUM(BK647:BK654)</f>
        <v>0</v>
      </c>
    </row>
    <row r="647" spans="1:65" s="2" customFormat="1" ht="16.5" customHeight="1">
      <c r="A647" s="36"/>
      <c r="B647" s="37"/>
      <c r="C647" s="175" t="s">
        <v>677</v>
      </c>
      <c r="D647" s="175" t="s">
        <v>135</v>
      </c>
      <c r="E647" s="176" t="s">
        <v>678</v>
      </c>
      <c r="F647" s="177" t="s">
        <v>679</v>
      </c>
      <c r="G647" s="178" t="s">
        <v>157</v>
      </c>
      <c r="H647" s="179">
        <v>25.99</v>
      </c>
      <c r="I647" s="180"/>
      <c r="J647" s="181">
        <f>ROUND(I647*H647,2)</f>
        <v>0</v>
      </c>
      <c r="K647" s="177" t="s">
        <v>139</v>
      </c>
      <c r="L647" s="41"/>
      <c r="M647" s="182" t="s">
        <v>19</v>
      </c>
      <c r="N647" s="183" t="s">
        <v>43</v>
      </c>
      <c r="O647" s="66"/>
      <c r="P647" s="184">
        <f>O647*H647</f>
        <v>0</v>
      </c>
      <c r="Q647" s="184">
        <v>0</v>
      </c>
      <c r="R647" s="184">
        <f>Q647*H647</f>
        <v>0</v>
      </c>
      <c r="S647" s="184">
        <v>2.5000000000000001E-2</v>
      </c>
      <c r="T647" s="185">
        <f>S647*H647</f>
        <v>0.64975000000000005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86" t="s">
        <v>243</v>
      </c>
      <c r="AT647" s="186" t="s">
        <v>135</v>
      </c>
      <c r="AU647" s="186" t="s">
        <v>141</v>
      </c>
      <c r="AY647" s="19" t="s">
        <v>132</v>
      </c>
      <c r="BE647" s="187">
        <f>IF(N647="základní",J647,0)</f>
        <v>0</v>
      </c>
      <c r="BF647" s="187">
        <f>IF(N647="snížená",J647,0)</f>
        <v>0</v>
      </c>
      <c r="BG647" s="187">
        <f>IF(N647="zákl. přenesená",J647,0)</f>
        <v>0</v>
      </c>
      <c r="BH647" s="187">
        <f>IF(N647="sníž. přenesená",J647,0)</f>
        <v>0</v>
      </c>
      <c r="BI647" s="187">
        <f>IF(N647="nulová",J647,0)</f>
        <v>0</v>
      </c>
      <c r="BJ647" s="19" t="s">
        <v>141</v>
      </c>
      <c r="BK647" s="187">
        <f>ROUND(I647*H647,2)</f>
        <v>0</v>
      </c>
      <c r="BL647" s="19" t="s">
        <v>243</v>
      </c>
      <c r="BM647" s="186" t="s">
        <v>680</v>
      </c>
    </row>
    <row r="648" spans="1:65" s="2" customFormat="1">
      <c r="A648" s="36"/>
      <c r="B648" s="37"/>
      <c r="C648" s="38"/>
      <c r="D648" s="188" t="s">
        <v>143</v>
      </c>
      <c r="E648" s="38"/>
      <c r="F648" s="189" t="s">
        <v>681</v>
      </c>
      <c r="G648" s="38"/>
      <c r="H648" s="38"/>
      <c r="I648" s="190"/>
      <c r="J648" s="38"/>
      <c r="K648" s="38"/>
      <c r="L648" s="41"/>
      <c r="M648" s="191"/>
      <c r="N648" s="192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143</v>
      </c>
      <c r="AU648" s="19" t="s">
        <v>141</v>
      </c>
    </row>
    <row r="649" spans="1:65" s="13" customFormat="1">
      <c r="B649" s="193"/>
      <c r="C649" s="194"/>
      <c r="D649" s="195" t="s">
        <v>145</v>
      </c>
      <c r="E649" s="196" t="s">
        <v>19</v>
      </c>
      <c r="F649" s="197" t="s">
        <v>276</v>
      </c>
      <c r="G649" s="194"/>
      <c r="H649" s="196" t="s">
        <v>19</v>
      </c>
      <c r="I649" s="198"/>
      <c r="J649" s="194"/>
      <c r="K649" s="194"/>
      <c r="L649" s="199"/>
      <c r="M649" s="200"/>
      <c r="N649" s="201"/>
      <c r="O649" s="201"/>
      <c r="P649" s="201"/>
      <c r="Q649" s="201"/>
      <c r="R649" s="201"/>
      <c r="S649" s="201"/>
      <c r="T649" s="202"/>
      <c r="AT649" s="203" t="s">
        <v>145</v>
      </c>
      <c r="AU649" s="203" t="s">
        <v>141</v>
      </c>
      <c r="AV649" s="13" t="s">
        <v>79</v>
      </c>
      <c r="AW649" s="13" t="s">
        <v>33</v>
      </c>
      <c r="AX649" s="13" t="s">
        <v>71</v>
      </c>
      <c r="AY649" s="203" t="s">
        <v>132</v>
      </c>
    </row>
    <row r="650" spans="1:65" s="13" customFormat="1">
      <c r="B650" s="193"/>
      <c r="C650" s="194"/>
      <c r="D650" s="195" t="s">
        <v>145</v>
      </c>
      <c r="E650" s="196" t="s">
        <v>19</v>
      </c>
      <c r="F650" s="197" t="s">
        <v>181</v>
      </c>
      <c r="G650" s="194"/>
      <c r="H650" s="196" t="s">
        <v>19</v>
      </c>
      <c r="I650" s="198"/>
      <c r="J650" s="194"/>
      <c r="K650" s="194"/>
      <c r="L650" s="199"/>
      <c r="M650" s="200"/>
      <c r="N650" s="201"/>
      <c r="O650" s="201"/>
      <c r="P650" s="201"/>
      <c r="Q650" s="201"/>
      <c r="R650" s="201"/>
      <c r="S650" s="201"/>
      <c r="T650" s="202"/>
      <c r="AT650" s="203" t="s">
        <v>145</v>
      </c>
      <c r="AU650" s="203" t="s">
        <v>141</v>
      </c>
      <c r="AV650" s="13" t="s">
        <v>79</v>
      </c>
      <c r="AW650" s="13" t="s">
        <v>33</v>
      </c>
      <c r="AX650" s="13" t="s">
        <v>71</v>
      </c>
      <c r="AY650" s="203" t="s">
        <v>132</v>
      </c>
    </row>
    <row r="651" spans="1:65" s="14" customFormat="1">
      <c r="B651" s="204"/>
      <c r="C651" s="205"/>
      <c r="D651" s="195" t="s">
        <v>145</v>
      </c>
      <c r="E651" s="206" t="s">
        <v>19</v>
      </c>
      <c r="F651" s="207" t="s">
        <v>439</v>
      </c>
      <c r="G651" s="205"/>
      <c r="H651" s="208">
        <v>6.95</v>
      </c>
      <c r="I651" s="209"/>
      <c r="J651" s="205"/>
      <c r="K651" s="205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145</v>
      </c>
      <c r="AU651" s="214" t="s">
        <v>141</v>
      </c>
      <c r="AV651" s="14" t="s">
        <v>141</v>
      </c>
      <c r="AW651" s="14" t="s">
        <v>33</v>
      </c>
      <c r="AX651" s="14" t="s">
        <v>71</v>
      </c>
      <c r="AY651" s="214" t="s">
        <v>132</v>
      </c>
    </row>
    <row r="652" spans="1:65" s="13" customFormat="1">
      <c r="B652" s="193"/>
      <c r="C652" s="194"/>
      <c r="D652" s="195" t="s">
        <v>145</v>
      </c>
      <c r="E652" s="196" t="s">
        <v>19</v>
      </c>
      <c r="F652" s="197" t="s">
        <v>184</v>
      </c>
      <c r="G652" s="194"/>
      <c r="H652" s="196" t="s">
        <v>19</v>
      </c>
      <c r="I652" s="198"/>
      <c r="J652" s="194"/>
      <c r="K652" s="194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145</v>
      </c>
      <c r="AU652" s="203" t="s">
        <v>141</v>
      </c>
      <c r="AV652" s="13" t="s">
        <v>79</v>
      </c>
      <c r="AW652" s="13" t="s">
        <v>33</v>
      </c>
      <c r="AX652" s="13" t="s">
        <v>71</v>
      </c>
      <c r="AY652" s="203" t="s">
        <v>132</v>
      </c>
    </row>
    <row r="653" spans="1:65" s="14" customFormat="1">
      <c r="B653" s="204"/>
      <c r="C653" s="205"/>
      <c r="D653" s="195" t="s">
        <v>145</v>
      </c>
      <c r="E653" s="206" t="s">
        <v>19</v>
      </c>
      <c r="F653" s="207" t="s">
        <v>440</v>
      </c>
      <c r="G653" s="205"/>
      <c r="H653" s="208">
        <v>19.04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145</v>
      </c>
      <c r="AU653" s="214" t="s">
        <v>141</v>
      </c>
      <c r="AV653" s="14" t="s">
        <v>141</v>
      </c>
      <c r="AW653" s="14" t="s">
        <v>33</v>
      </c>
      <c r="AX653" s="14" t="s">
        <v>71</v>
      </c>
      <c r="AY653" s="214" t="s">
        <v>132</v>
      </c>
    </row>
    <row r="654" spans="1:65" s="15" customFormat="1">
      <c r="B654" s="215"/>
      <c r="C654" s="216"/>
      <c r="D654" s="195" t="s">
        <v>145</v>
      </c>
      <c r="E654" s="217" t="s">
        <v>19</v>
      </c>
      <c r="F654" s="218" t="s">
        <v>147</v>
      </c>
      <c r="G654" s="216"/>
      <c r="H654" s="219">
        <v>25.99</v>
      </c>
      <c r="I654" s="220"/>
      <c r="J654" s="216"/>
      <c r="K654" s="216"/>
      <c r="L654" s="221"/>
      <c r="M654" s="222"/>
      <c r="N654" s="223"/>
      <c r="O654" s="223"/>
      <c r="P654" s="223"/>
      <c r="Q654" s="223"/>
      <c r="R654" s="223"/>
      <c r="S654" s="223"/>
      <c r="T654" s="224"/>
      <c r="AT654" s="225" t="s">
        <v>145</v>
      </c>
      <c r="AU654" s="225" t="s">
        <v>141</v>
      </c>
      <c r="AV654" s="15" t="s">
        <v>140</v>
      </c>
      <c r="AW654" s="15" t="s">
        <v>33</v>
      </c>
      <c r="AX654" s="15" t="s">
        <v>79</v>
      </c>
      <c r="AY654" s="225" t="s">
        <v>132</v>
      </c>
    </row>
    <row r="655" spans="1:65" s="12" customFormat="1" ht="22.9" customHeight="1">
      <c r="B655" s="159"/>
      <c r="C655" s="160"/>
      <c r="D655" s="161" t="s">
        <v>70</v>
      </c>
      <c r="E655" s="173" t="s">
        <v>682</v>
      </c>
      <c r="F655" s="173" t="s">
        <v>683</v>
      </c>
      <c r="G655" s="160"/>
      <c r="H655" s="160"/>
      <c r="I655" s="163"/>
      <c r="J655" s="174">
        <f>BK655</f>
        <v>0</v>
      </c>
      <c r="K655" s="160"/>
      <c r="L655" s="165"/>
      <c r="M655" s="166"/>
      <c r="N655" s="167"/>
      <c r="O655" s="167"/>
      <c r="P655" s="168">
        <f>SUM(P656:P725)</f>
        <v>0</v>
      </c>
      <c r="Q655" s="167"/>
      <c r="R655" s="168">
        <f>SUM(R656:R725)</f>
        <v>0.28293509</v>
      </c>
      <c r="S655" s="167"/>
      <c r="T655" s="169">
        <f>SUM(T656:T725)</f>
        <v>0</v>
      </c>
      <c r="AR655" s="170" t="s">
        <v>141</v>
      </c>
      <c r="AT655" s="171" t="s">
        <v>70</v>
      </c>
      <c r="AU655" s="171" t="s">
        <v>79</v>
      </c>
      <c r="AY655" s="170" t="s">
        <v>132</v>
      </c>
      <c r="BK655" s="172">
        <f>SUM(BK656:BK725)</f>
        <v>0</v>
      </c>
    </row>
    <row r="656" spans="1:65" s="2" customFormat="1" ht="16.5" customHeight="1">
      <c r="A656" s="36"/>
      <c r="B656" s="37"/>
      <c r="C656" s="175" t="s">
        <v>684</v>
      </c>
      <c r="D656" s="175" t="s">
        <v>135</v>
      </c>
      <c r="E656" s="176" t="s">
        <v>685</v>
      </c>
      <c r="F656" s="177" t="s">
        <v>686</v>
      </c>
      <c r="G656" s="178" t="s">
        <v>157</v>
      </c>
      <c r="H656" s="179">
        <v>24.1</v>
      </c>
      <c r="I656" s="180"/>
      <c r="J656" s="181">
        <f>ROUND(I656*H656,2)</f>
        <v>0</v>
      </c>
      <c r="K656" s="177" t="s">
        <v>139</v>
      </c>
      <c r="L656" s="41"/>
      <c r="M656" s="182" t="s">
        <v>19</v>
      </c>
      <c r="N656" s="183" t="s">
        <v>43</v>
      </c>
      <c r="O656" s="66"/>
      <c r="P656" s="184">
        <f>O656*H656</f>
        <v>0</v>
      </c>
      <c r="Q656" s="184">
        <v>0</v>
      </c>
      <c r="R656" s="184">
        <f>Q656*H656</f>
        <v>0</v>
      </c>
      <c r="S656" s="184">
        <v>0</v>
      </c>
      <c r="T656" s="185">
        <f>S656*H656</f>
        <v>0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86" t="s">
        <v>243</v>
      </c>
      <c r="AT656" s="186" t="s">
        <v>135</v>
      </c>
      <c r="AU656" s="186" t="s">
        <v>141</v>
      </c>
      <c r="AY656" s="19" t="s">
        <v>132</v>
      </c>
      <c r="BE656" s="187">
        <f>IF(N656="základní",J656,0)</f>
        <v>0</v>
      </c>
      <c r="BF656" s="187">
        <f>IF(N656="snížená",J656,0)</f>
        <v>0</v>
      </c>
      <c r="BG656" s="187">
        <f>IF(N656="zákl. přenesená",J656,0)</f>
        <v>0</v>
      </c>
      <c r="BH656" s="187">
        <f>IF(N656="sníž. přenesená",J656,0)</f>
        <v>0</v>
      </c>
      <c r="BI656" s="187">
        <f>IF(N656="nulová",J656,0)</f>
        <v>0</v>
      </c>
      <c r="BJ656" s="19" t="s">
        <v>141</v>
      </c>
      <c r="BK656" s="187">
        <f>ROUND(I656*H656,2)</f>
        <v>0</v>
      </c>
      <c r="BL656" s="19" t="s">
        <v>243</v>
      </c>
      <c r="BM656" s="186" t="s">
        <v>687</v>
      </c>
    </row>
    <row r="657" spans="1:65" s="2" customFormat="1">
      <c r="A657" s="36"/>
      <c r="B657" s="37"/>
      <c r="C657" s="38"/>
      <c r="D657" s="188" t="s">
        <v>143</v>
      </c>
      <c r="E657" s="38"/>
      <c r="F657" s="189" t="s">
        <v>688</v>
      </c>
      <c r="G657" s="38"/>
      <c r="H657" s="38"/>
      <c r="I657" s="190"/>
      <c r="J657" s="38"/>
      <c r="K657" s="38"/>
      <c r="L657" s="41"/>
      <c r="M657" s="191"/>
      <c r="N657" s="192"/>
      <c r="O657" s="66"/>
      <c r="P657" s="66"/>
      <c r="Q657" s="66"/>
      <c r="R657" s="66"/>
      <c r="S657" s="66"/>
      <c r="T657" s="67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T657" s="19" t="s">
        <v>143</v>
      </c>
      <c r="AU657" s="19" t="s">
        <v>141</v>
      </c>
    </row>
    <row r="658" spans="1:65" s="13" customFormat="1">
      <c r="B658" s="193"/>
      <c r="C658" s="194"/>
      <c r="D658" s="195" t="s">
        <v>145</v>
      </c>
      <c r="E658" s="196" t="s">
        <v>19</v>
      </c>
      <c r="F658" s="197" t="s">
        <v>146</v>
      </c>
      <c r="G658" s="194"/>
      <c r="H658" s="196" t="s">
        <v>19</v>
      </c>
      <c r="I658" s="198"/>
      <c r="J658" s="194"/>
      <c r="K658" s="194"/>
      <c r="L658" s="199"/>
      <c r="M658" s="200"/>
      <c r="N658" s="201"/>
      <c r="O658" s="201"/>
      <c r="P658" s="201"/>
      <c r="Q658" s="201"/>
      <c r="R658" s="201"/>
      <c r="S658" s="201"/>
      <c r="T658" s="202"/>
      <c r="AT658" s="203" t="s">
        <v>145</v>
      </c>
      <c r="AU658" s="203" t="s">
        <v>141</v>
      </c>
      <c r="AV658" s="13" t="s">
        <v>79</v>
      </c>
      <c r="AW658" s="13" t="s">
        <v>33</v>
      </c>
      <c r="AX658" s="13" t="s">
        <v>71</v>
      </c>
      <c r="AY658" s="203" t="s">
        <v>132</v>
      </c>
    </row>
    <row r="659" spans="1:65" s="13" customFormat="1">
      <c r="B659" s="193"/>
      <c r="C659" s="194"/>
      <c r="D659" s="195" t="s">
        <v>145</v>
      </c>
      <c r="E659" s="196" t="s">
        <v>19</v>
      </c>
      <c r="F659" s="197" t="s">
        <v>181</v>
      </c>
      <c r="G659" s="194"/>
      <c r="H659" s="196" t="s">
        <v>19</v>
      </c>
      <c r="I659" s="198"/>
      <c r="J659" s="194"/>
      <c r="K659" s="194"/>
      <c r="L659" s="199"/>
      <c r="M659" s="200"/>
      <c r="N659" s="201"/>
      <c r="O659" s="201"/>
      <c r="P659" s="201"/>
      <c r="Q659" s="201"/>
      <c r="R659" s="201"/>
      <c r="S659" s="201"/>
      <c r="T659" s="202"/>
      <c r="AT659" s="203" t="s">
        <v>145</v>
      </c>
      <c r="AU659" s="203" t="s">
        <v>141</v>
      </c>
      <c r="AV659" s="13" t="s">
        <v>79</v>
      </c>
      <c r="AW659" s="13" t="s">
        <v>33</v>
      </c>
      <c r="AX659" s="13" t="s">
        <v>71</v>
      </c>
      <c r="AY659" s="203" t="s">
        <v>132</v>
      </c>
    </row>
    <row r="660" spans="1:65" s="14" customFormat="1">
      <c r="B660" s="204"/>
      <c r="C660" s="205"/>
      <c r="D660" s="195" t="s">
        <v>145</v>
      </c>
      <c r="E660" s="206" t="s">
        <v>19</v>
      </c>
      <c r="F660" s="207" t="s">
        <v>431</v>
      </c>
      <c r="G660" s="205"/>
      <c r="H660" s="208">
        <v>6.5</v>
      </c>
      <c r="I660" s="209"/>
      <c r="J660" s="205"/>
      <c r="K660" s="205"/>
      <c r="L660" s="210"/>
      <c r="M660" s="211"/>
      <c r="N660" s="212"/>
      <c r="O660" s="212"/>
      <c r="P660" s="212"/>
      <c r="Q660" s="212"/>
      <c r="R660" s="212"/>
      <c r="S660" s="212"/>
      <c r="T660" s="213"/>
      <c r="AT660" s="214" t="s">
        <v>145</v>
      </c>
      <c r="AU660" s="214" t="s">
        <v>141</v>
      </c>
      <c r="AV660" s="14" t="s">
        <v>141</v>
      </c>
      <c r="AW660" s="14" t="s">
        <v>33</v>
      </c>
      <c r="AX660" s="14" t="s">
        <v>71</v>
      </c>
      <c r="AY660" s="214" t="s">
        <v>132</v>
      </c>
    </row>
    <row r="661" spans="1:65" s="13" customFormat="1">
      <c r="B661" s="193"/>
      <c r="C661" s="194"/>
      <c r="D661" s="195" t="s">
        <v>145</v>
      </c>
      <c r="E661" s="196" t="s">
        <v>19</v>
      </c>
      <c r="F661" s="197" t="s">
        <v>184</v>
      </c>
      <c r="G661" s="194"/>
      <c r="H661" s="196" t="s">
        <v>19</v>
      </c>
      <c r="I661" s="198"/>
      <c r="J661" s="194"/>
      <c r="K661" s="194"/>
      <c r="L661" s="199"/>
      <c r="M661" s="200"/>
      <c r="N661" s="201"/>
      <c r="O661" s="201"/>
      <c r="P661" s="201"/>
      <c r="Q661" s="201"/>
      <c r="R661" s="201"/>
      <c r="S661" s="201"/>
      <c r="T661" s="202"/>
      <c r="AT661" s="203" t="s">
        <v>145</v>
      </c>
      <c r="AU661" s="203" t="s">
        <v>141</v>
      </c>
      <c r="AV661" s="13" t="s">
        <v>79</v>
      </c>
      <c r="AW661" s="13" t="s">
        <v>33</v>
      </c>
      <c r="AX661" s="13" t="s">
        <v>71</v>
      </c>
      <c r="AY661" s="203" t="s">
        <v>132</v>
      </c>
    </row>
    <row r="662" spans="1:65" s="14" customFormat="1">
      <c r="B662" s="204"/>
      <c r="C662" s="205"/>
      <c r="D662" s="195" t="s">
        <v>145</v>
      </c>
      <c r="E662" s="206" t="s">
        <v>19</v>
      </c>
      <c r="F662" s="207" t="s">
        <v>432</v>
      </c>
      <c r="G662" s="205"/>
      <c r="H662" s="208">
        <v>17.600000000000001</v>
      </c>
      <c r="I662" s="209"/>
      <c r="J662" s="205"/>
      <c r="K662" s="205"/>
      <c r="L662" s="210"/>
      <c r="M662" s="211"/>
      <c r="N662" s="212"/>
      <c r="O662" s="212"/>
      <c r="P662" s="212"/>
      <c r="Q662" s="212"/>
      <c r="R662" s="212"/>
      <c r="S662" s="212"/>
      <c r="T662" s="213"/>
      <c r="AT662" s="214" t="s">
        <v>145</v>
      </c>
      <c r="AU662" s="214" t="s">
        <v>141</v>
      </c>
      <c r="AV662" s="14" t="s">
        <v>141</v>
      </c>
      <c r="AW662" s="14" t="s">
        <v>33</v>
      </c>
      <c r="AX662" s="14" t="s">
        <v>71</v>
      </c>
      <c r="AY662" s="214" t="s">
        <v>132</v>
      </c>
    </row>
    <row r="663" spans="1:65" s="15" customFormat="1">
      <c r="B663" s="215"/>
      <c r="C663" s="216"/>
      <c r="D663" s="195" t="s">
        <v>145</v>
      </c>
      <c r="E663" s="217" t="s">
        <v>19</v>
      </c>
      <c r="F663" s="218" t="s">
        <v>147</v>
      </c>
      <c r="G663" s="216"/>
      <c r="H663" s="219">
        <v>24.1</v>
      </c>
      <c r="I663" s="220"/>
      <c r="J663" s="216"/>
      <c r="K663" s="216"/>
      <c r="L663" s="221"/>
      <c r="M663" s="222"/>
      <c r="N663" s="223"/>
      <c r="O663" s="223"/>
      <c r="P663" s="223"/>
      <c r="Q663" s="223"/>
      <c r="R663" s="223"/>
      <c r="S663" s="223"/>
      <c r="T663" s="224"/>
      <c r="AT663" s="225" t="s">
        <v>145</v>
      </c>
      <c r="AU663" s="225" t="s">
        <v>141</v>
      </c>
      <c r="AV663" s="15" t="s">
        <v>140</v>
      </c>
      <c r="AW663" s="15" t="s">
        <v>33</v>
      </c>
      <c r="AX663" s="15" t="s">
        <v>79</v>
      </c>
      <c r="AY663" s="225" t="s">
        <v>132</v>
      </c>
    </row>
    <row r="664" spans="1:65" s="2" customFormat="1" ht="16.5" customHeight="1">
      <c r="A664" s="36"/>
      <c r="B664" s="37"/>
      <c r="C664" s="175" t="s">
        <v>689</v>
      </c>
      <c r="D664" s="175" t="s">
        <v>135</v>
      </c>
      <c r="E664" s="176" t="s">
        <v>690</v>
      </c>
      <c r="F664" s="177" t="s">
        <v>691</v>
      </c>
      <c r="G664" s="178" t="s">
        <v>157</v>
      </c>
      <c r="H664" s="179">
        <v>24.1</v>
      </c>
      <c r="I664" s="180"/>
      <c r="J664" s="181">
        <f>ROUND(I664*H664,2)</f>
        <v>0</v>
      </c>
      <c r="K664" s="177" t="s">
        <v>139</v>
      </c>
      <c r="L664" s="41"/>
      <c r="M664" s="182" t="s">
        <v>19</v>
      </c>
      <c r="N664" s="183" t="s">
        <v>43</v>
      </c>
      <c r="O664" s="66"/>
      <c r="P664" s="184">
        <f>O664*H664</f>
        <v>0</v>
      </c>
      <c r="Q664" s="184">
        <v>5.0000000000000001E-4</v>
      </c>
      <c r="R664" s="184">
        <f>Q664*H664</f>
        <v>1.2050000000000002E-2</v>
      </c>
      <c r="S664" s="184">
        <v>0</v>
      </c>
      <c r="T664" s="185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86" t="s">
        <v>243</v>
      </c>
      <c r="AT664" s="186" t="s">
        <v>135</v>
      </c>
      <c r="AU664" s="186" t="s">
        <v>141</v>
      </c>
      <c r="AY664" s="19" t="s">
        <v>132</v>
      </c>
      <c r="BE664" s="187">
        <f>IF(N664="základní",J664,0)</f>
        <v>0</v>
      </c>
      <c r="BF664" s="187">
        <f>IF(N664="snížená",J664,0)</f>
        <v>0</v>
      </c>
      <c r="BG664" s="187">
        <f>IF(N664="zákl. přenesená",J664,0)</f>
        <v>0</v>
      </c>
      <c r="BH664" s="187">
        <f>IF(N664="sníž. přenesená",J664,0)</f>
        <v>0</v>
      </c>
      <c r="BI664" s="187">
        <f>IF(N664="nulová",J664,0)</f>
        <v>0</v>
      </c>
      <c r="BJ664" s="19" t="s">
        <v>141</v>
      </c>
      <c r="BK664" s="187">
        <f>ROUND(I664*H664,2)</f>
        <v>0</v>
      </c>
      <c r="BL664" s="19" t="s">
        <v>243</v>
      </c>
      <c r="BM664" s="186" t="s">
        <v>692</v>
      </c>
    </row>
    <row r="665" spans="1:65" s="2" customFormat="1">
      <c r="A665" s="36"/>
      <c r="B665" s="37"/>
      <c r="C665" s="38"/>
      <c r="D665" s="188" t="s">
        <v>143</v>
      </c>
      <c r="E665" s="38"/>
      <c r="F665" s="189" t="s">
        <v>693</v>
      </c>
      <c r="G665" s="38"/>
      <c r="H665" s="38"/>
      <c r="I665" s="190"/>
      <c r="J665" s="38"/>
      <c r="K665" s="38"/>
      <c r="L665" s="41"/>
      <c r="M665" s="191"/>
      <c r="N665" s="192"/>
      <c r="O665" s="66"/>
      <c r="P665" s="66"/>
      <c r="Q665" s="66"/>
      <c r="R665" s="66"/>
      <c r="S665" s="66"/>
      <c r="T665" s="67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143</v>
      </c>
      <c r="AU665" s="19" t="s">
        <v>141</v>
      </c>
    </row>
    <row r="666" spans="1:65" s="13" customFormat="1">
      <c r="B666" s="193"/>
      <c r="C666" s="194"/>
      <c r="D666" s="195" t="s">
        <v>145</v>
      </c>
      <c r="E666" s="196" t="s">
        <v>19</v>
      </c>
      <c r="F666" s="197" t="s">
        <v>146</v>
      </c>
      <c r="G666" s="194"/>
      <c r="H666" s="196" t="s">
        <v>19</v>
      </c>
      <c r="I666" s="198"/>
      <c r="J666" s="194"/>
      <c r="K666" s="194"/>
      <c r="L666" s="199"/>
      <c r="M666" s="200"/>
      <c r="N666" s="201"/>
      <c r="O666" s="201"/>
      <c r="P666" s="201"/>
      <c r="Q666" s="201"/>
      <c r="R666" s="201"/>
      <c r="S666" s="201"/>
      <c r="T666" s="202"/>
      <c r="AT666" s="203" t="s">
        <v>145</v>
      </c>
      <c r="AU666" s="203" t="s">
        <v>141</v>
      </c>
      <c r="AV666" s="13" t="s">
        <v>79</v>
      </c>
      <c r="AW666" s="13" t="s">
        <v>33</v>
      </c>
      <c r="AX666" s="13" t="s">
        <v>71</v>
      </c>
      <c r="AY666" s="203" t="s">
        <v>132</v>
      </c>
    </row>
    <row r="667" spans="1:65" s="13" customFormat="1">
      <c r="B667" s="193"/>
      <c r="C667" s="194"/>
      <c r="D667" s="195" t="s">
        <v>145</v>
      </c>
      <c r="E667" s="196" t="s">
        <v>19</v>
      </c>
      <c r="F667" s="197" t="s">
        <v>181</v>
      </c>
      <c r="G667" s="194"/>
      <c r="H667" s="196" t="s">
        <v>19</v>
      </c>
      <c r="I667" s="198"/>
      <c r="J667" s="194"/>
      <c r="K667" s="194"/>
      <c r="L667" s="199"/>
      <c r="M667" s="200"/>
      <c r="N667" s="201"/>
      <c r="O667" s="201"/>
      <c r="P667" s="201"/>
      <c r="Q667" s="201"/>
      <c r="R667" s="201"/>
      <c r="S667" s="201"/>
      <c r="T667" s="202"/>
      <c r="AT667" s="203" t="s">
        <v>145</v>
      </c>
      <c r="AU667" s="203" t="s">
        <v>141</v>
      </c>
      <c r="AV667" s="13" t="s">
        <v>79</v>
      </c>
      <c r="AW667" s="13" t="s">
        <v>33</v>
      </c>
      <c r="AX667" s="13" t="s">
        <v>71</v>
      </c>
      <c r="AY667" s="203" t="s">
        <v>132</v>
      </c>
    </row>
    <row r="668" spans="1:65" s="14" customFormat="1">
      <c r="B668" s="204"/>
      <c r="C668" s="205"/>
      <c r="D668" s="195" t="s">
        <v>145</v>
      </c>
      <c r="E668" s="206" t="s">
        <v>19</v>
      </c>
      <c r="F668" s="207" t="s">
        <v>431</v>
      </c>
      <c r="G668" s="205"/>
      <c r="H668" s="208">
        <v>6.5</v>
      </c>
      <c r="I668" s="209"/>
      <c r="J668" s="205"/>
      <c r="K668" s="205"/>
      <c r="L668" s="210"/>
      <c r="M668" s="211"/>
      <c r="N668" s="212"/>
      <c r="O668" s="212"/>
      <c r="P668" s="212"/>
      <c r="Q668" s="212"/>
      <c r="R668" s="212"/>
      <c r="S668" s="212"/>
      <c r="T668" s="213"/>
      <c r="AT668" s="214" t="s">
        <v>145</v>
      </c>
      <c r="AU668" s="214" t="s">
        <v>141</v>
      </c>
      <c r="AV668" s="14" t="s">
        <v>141</v>
      </c>
      <c r="AW668" s="14" t="s">
        <v>33</v>
      </c>
      <c r="AX668" s="14" t="s">
        <v>71</v>
      </c>
      <c r="AY668" s="214" t="s">
        <v>132</v>
      </c>
    </row>
    <row r="669" spans="1:65" s="13" customFormat="1">
      <c r="B669" s="193"/>
      <c r="C669" s="194"/>
      <c r="D669" s="195" t="s">
        <v>145</v>
      </c>
      <c r="E669" s="196" t="s">
        <v>19</v>
      </c>
      <c r="F669" s="197" t="s">
        <v>184</v>
      </c>
      <c r="G669" s="194"/>
      <c r="H669" s="196" t="s">
        <v>19</v>
      </c>
      <c r="I669" s="198"/>
      <c r="J669" s="194"/>
      <c r="K669" s="194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145</v>
      </c>
      <c r="AU669" s="203" t="s">
        <v>141</v>
      </c>
      <c r="AV669" s="13" t="s">
        <v>79</v>
      </c>
      <c r="AW669" s="13" t="s">
        <v>33</v>
      </c>
      <c r="AX669" s="13" t="s">
        <v>71</v>
      </c>
      <c r="AY669" s="203" t="s">
        <v>132</v>
      </c>
    </row>
    <row r="670" spans="1:65" s="14" customFormat="1">
      <c r="B670" s="204"/>
      <c r="C670" s="205"/>
      <c r="D670" s="195" t="s">
        <v>145</v>
      </c>
      <c r="E670" s="206" t="s">
        <v>19</v>
      </c>
      <c r="F670" s="207" t="s">
        <v>432</v>
      </c>
      <c r="G670" s="205"/>
      <c r="H670" s="208">
        <v>17.600000000000001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145</v>
      </c>
      <c r="AU670" s="214" t="s">
        <v>141</v>
      </c>
      <c r="AV670" s="14" t="s">
        <v>141</v>
      </c>
      <c r="AW670" s="14" t="s">
        <v>33</v>
      </c>
      <c r="AX670" s="14" t="s">
        <v>71</v>
      </c>
      <c r="AY670" s="214" t="s">
        <v>132</v>
      </c>
    </row>
    <row r="671" spans="1:65" s="15" customFormat="1">
      <c r="B671" s="215"/>
      <c r="C671" s="216"/>
      <c r="D671" s="195" t="s">
        <v>145</v>
      </c>
      <c r="E671" s="217" t="s">
        <v>19</v>
      </c>
      <c r="F671" s="218" t="s">
        <v>147</v>
      </c>
      <c r="G671" s="216"/>
      <c r="H671" s="219">
        <v>24.1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AT671" s="225" t="s">
        <v>145</v>
      </c>
      <c r="AU671" s="225" t="s">
        <v>141</v>
      </c>
      <c r="AV671" s="15" t="s">
        <v>140</v>
      </c>
      <c r="AW671" s="15" t="s">
        <v>33</v>
      </c>
      <c r="AX671" s="15" t="s">
        <v>79</v>
      </c>
      <c r="AY671" s="225" t="s">
        <v>132</v>
      </c>
    </row>
    <row r="672" spans="1:65" s="2" customFormat="1" ht="16.5" customHeight="1">
      <c r="A672" s="36"/>
      <c r="B672" s="37"/>
      <c r="C672" s="175" t="s">
        <v>694</v>
      </c>
      <c r="D672" s="175" t="s">
        <v>135</v>
      </c>
      <c r="E672" s="176" t="s">
        <v>695</v>
      </c>
      <c r="F672" s="177" t="s">
        <v>696</v>
      </c>
      <c r="G672" s="178" t="s">
        <v>157</v>
      </c>
      <c r="H672" s="179">
        <v>24.1</v>
      </c>
      <c r="I672" s="180"/>
      <c r="J672" s="181">
        <f>ROUND(I672*H672,2)</f>
        <v>0</v>
      </c>
      <c r="K672" s="177" t="s">
        <v>139</v>
      </c>
      <c r="L672" s="41"/>
      <c r="M672" s="182" t="s">
        <v>19</v>
      </c>
      <c r="N672" s="183" t="s">
        <v>43</v>
      </c>
      <c r="O672" s="66"/>
      <c r="P672" s="184">
        <f>O672*H672</f>
        <v>0</v>
      </c>
      <c r="Q672" s="184">
        <v>1.2E-4</v>
      </c>
      <c r="R672" s="184">
        <f>Q672*H672</f>
        <v>2.892E-3</v>
      </c>
      <c r="S672" s="184">
        <v>0</v>
      </c>
      <c r="T672" s="185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6" t="s">
        <v>243</v>
      </c>
      <c r="AT672" s="186" t="s">
        <v>135</v>
      </c>
      <c r="AU672" s="186" t="s">
        <v>141</v>
      </c>
      <c r="AY672" s="19" t="s">
        <v>132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9" t="s">
        <v>141</v>
      </c>
      <c r="BK672" s="187">
        <f>ROUND(I672*H672,2)</f>
        <v>0</v>
      </c>
      <c r="BL672" s="19" t="s">
        <v>243</v>
      </c>
      <c r="BM672" s="186" t="s">
        <v>697</v>
      </c>
    </row>
    <row r="673" spans="1:65" s="2" customFormat="1">
      <c r="A673" s="36"/>
      <c r="B673" s="37"/>
      <c r="C673" s="38"/>
      <c r="D673" s="188" t="s">
        <v>143</v>
      </c>
      <c r="E673" s="38"/>
      <c r="F673" s="189" t="s">
        <v>698</v>
      </c>
      <c r="G673" s="38"/>
      <c r="H673" s="38"/>
      <c r="I673" s="190"/>
      <c r="J673" s="38"/>
      <c r="K673" s="38"/>
      <c r="L673" s="41"/>
      <c r="M673" s="191"/>
      <c r="N673" s="192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143</v>
      </c>
      <c r="AU673" s="19" t="s">
        <v>141</v>
      </c>
    </row>
    <row r="674" spans="1:65" s="13" customFormat="1">
      <c r="B674" s="193"/>
      <c r="C674" s="194"/>
      <c r="D674" s="195" t="s">
        <v>145</v>
      </c>
      <c r="E674" s="196" t="s">
        <v>19</v>
      </c>
      <c r="F674" s="197" t="s">
        <v>146</v>
      </c>
      <c r="G674" s="194"/>
      <c r="H674" s="196" t="s">
        <v>19</v>
      </c>
      <c r="I674" s="198"/>
      <c r="J674" s="194"/>
      <c r="K674" s="194"/>
      <c r="L674" s="199"/>
      <c r="M674" s="200"/>
      <c r="N674" s="201"/>
      <c r="O674" s="201"/>
      <c r="P674" s="201"/>
      <c r="Q674" s="201"/>
      <c r="R674" s="201"/>
      <c r="S674" s="201"/>
      <c r="T674" s="202"/>
      <c r="AT674" s="203" t="s">
        <v>145</v>
      </c>
      <c r="AU674" s="203" t="s">
        <v>141</v>
      </c>
      <c r="AV674" s="13" t="s">
        <v>79</v>
      </c>
      <c r="AW674" s="13" t="s">
        <v>33</v>
      </c>
      <c r="AX674" s="13" t="s">
        <v>71</v>
      </c>
      <c r="AY674" s="203" t="s">
        <v>132</v>
      </c>
    </row>
    <row r="675" spans="1:65" s="13" customFormat="1">
      <c r="B675" s="193"/>
      <c r="C675" s="194"/>
      <c r="D675" s="195" t="s">
        <v>145</v>
      </c>
      <c r="E675" s="196" t="s">
        <v>19</v>
      </c>
      <c r="F675" s="197" t="s">
        <v>181</v>
      </c>
      <c r="G675" s="194"/>
      <c r="H675" s="196" t="s">
        <v>19</v>
      </c>
      <c r="I675" s="198"/>
      <c r="J675" s="194"/>
      <c r="K675" s="194"/>
      <c r="L675" s="199"/>
      <c r="M675" s="200"/>
      <c r="N675" s="201"/>
      <c r="O675" s="201"/>
      <c r="P675" s="201"/>
      <c r="Q675" s="201"/>
      <c r="R675" s="201"/>
      <c r="S675" s="201"/>
      <c r="T675" s="202"/>
      <c r="AT675" s="203" t="s">
        <v>145</v>
      </c>
      <c r="AU675" s="203" t="s">
        <v>141</v>
      </c>
      <c r="AV675" s="13" t="s">
        <v>79</v>
      </c>
      <c r="AW675" s="13" t="s">
        <v>33</v>
      </c>
      <c r="AX675" s="13" t="s">
        <v>71</v>
      </c>
      <c r="AY675" s="203" t="s">
        <v>132</v>
      </c>
    </row>
    <row r="676" spans="1:65" s="14" customFormat="1">
      <c r="B676" s="204"/>
      <c r="C676" s="205"/>
      <c r="D676" s="195" t="s">
        <v>145</v>
      </c>
      <c r="E676" s="206" t="s">
        <v>19</v>
      </c>
      <c r="F676" s="207" t="s">
        <v>431</v>
      </c>
      <c r="G676" s="205"/>
      <c r="H676" s="208">
        <v>6.5</v>
      </c>
      <c r="I676" s="209"/>
      <c r="J676" s="205"/>
      <c r="K676" s="205"/>
      <c r="L676" s="210"/>
      <c r="M676" s="211"/>
      <c r="N676" s="212"/>
      <c r="O676" s="212"/>
      <c r="P676" s="212"/>
      <c r="Q676" s="212"/>
      <c r="R676" s="212"/>
      <c r="S676" s="212"/>
      <c r="T676" s="213"/>
      <c r="AT676" s="214" t="s">
        <v>145</v>
      </c>
      <c r="AU676" s="214" t="s">
        <v>141</v>
      </c>
      <c r="AV676" s="14" t="s">
        <v>141</v>
      </c>
      <c r="AW676" s="14" t="s">
        <v>33</v>
      </c>
      <c r="AX676" s="14" t="s">
        <v>71</v>
      </c>
      <c r="AY676" s="214" t="s">
        <v>132</v>
      </c>
    </row>
    <row r="677" spans="1:65" s="13" customFormat="1">
      <c r="B677" s="193"/>
      <c r="C677" s="194"/>
      <c r="D677" s="195" t="s">
        <v>145</v>
      </c>
      <c r="E677" s="196" t="s">
        <v>19</v>
      </c>
      <c r="F677" s="197" t="s">
        <v>184</v>
      </c>
      <c r="G677" s="194"/>
      <c r="H677" s="196" t="s">
        <v>19</v>
      </c>
      <c r="I677" s="198"/>
      <c r="J677" s="194"/>
      <c r="K677" s="194"/>
      <c r="L677" s="199"/>
      <c r="M677" s="200"/>
      <c r="N677" s="201"/>
      <c r="O677" s="201"/>
      <c r="P677" s="201"/>
      <c r="Q677" s="201"/>
      <c r="R677" s="201"/>
      <c r="S677" s="201"/>
      <c r="T677" s="202"/>
      <c r="AT677" s="203" t="s">
        <v>145</v>
      </c>
      <c r="AU677" s="203" t="s">
        <v>141</v>
      </c>
      <c r="AV677" s="13" t="s">
        <v>79</v>
      </c>
      <c r="AW677" s="13" t="s">
        <v>33</v>
      </c>
      <c r="AX677" s="13" t="s">
        <v>71</v>
      </c>
      <c r="AY677" s="203" t="s">
        <v>132</v>
      </c>
    </row>
    <row r="678" spans="1:65" s="14" customFormat="1">
      <c r="B678" s="204"/>
      <c r="C678" s="205"/>
      <c r="D678" s="195" t="s">
        <v>145</v>
      </c>
      <c r="E678" s="206" t="s">
        <v>19</v>
      </c>
      <c r="F678" s="207" t="s">
        <v>432</v>
      </c>
      <c r="G678" s="205"/>
      <c r="H678" s="208">
        <v>17.600000000000001</v>
      </c>
      <c r="I678" s="209"/>
      <c r="J678" s="205"/>
      <c r="K678" s="205"/>
      <c r="L678" s="210"/>
      <c r="M678" s="211"/>
      <c r="N678" s="212"/>
      <c r="O678" s="212"/>
      <c r="P678" s="212"/>
      <c r="Q678" s="212"/>
      <c r="R678" s="212"/>
      <c r="S678" s="212"/>
      <c r="T678" s="213"/>
      <c r="AT678" s="214" t="s">
        <v>145</v>
      </c>
      <c r="AU678" s="214" t="s">
        <v>141</v>
      </c>
      <c r="AV678" s="14" t="s">
        <v>141</v>
      </c>
      <c r="AW678" s="14" t="s">
        <v>33</v>
      </c>
      <c r="AX678" s="14" t="s">
        <v>71</v>
      </c>
      <c r="AY678" s="214" t="s">
        <v>132</v>
      </c>
    </row>
    <row r="679" spans="1:65" s="15" customFormat="1">
      <c r="B679" s="215"/>
      <c r="C679" s="216"/>
      <c r="D679" s="195" t="s">
        <v>145</v>
      </c>
      <c r="E679" s="217" t="s">
        <v>19</v>
      </c>
      <c r="F679" s="218" t="s">
        <v>147</v>
      </c>
      <c r="G679" s="216"/>
      <c r="H679" s="219">
        <v>24.1</v>
      </c>
      <c r="I679" s="220"/>
      <c r="J679" s="216"/>
      <c r="K679" s="216"/>
      <c r="L679" s="221"/>
      <c r="M679" s="222"/>
      <c r="N679" s="223"/>
      <c r="O679" s="223"/>
      <c r="P679" s="223"/>
      <c r="Q679" s="223"/>
      <c r="R679" s="223"/>
      <c r="S679" s="223"/>
      <c r="T679" s="224"/>
      <c r="AT679" s="225" t="s">
        <v>145</v>
      </c>
      <c r="AU679" s="225" t="s">
        <v>141</v>
      </c>
      <c r="AV679" s="15" t="s">
        <v>140</v>
      </c>
      <c r="AW679" s="15" t="s">
        <v>33</v>
      </c>
      <c r="AX679" s="15" t="s">
        <v>79</v>
      </c>
      <c r="AY679" s="225" t="s">
        <v>132</v>
      </c>
    </row>
    <row r="680" spans="1:65" s="2" customFormat="1" ht="21.75" customHeight="1">
      <c r="A680" s="36"/>
      <c r="B680" s="37"/>
      <c r="C680" s="175" t="s">
        <v>699</v>
      </c>
      <c r="D680" s="175" t="s">
        <v>135</v>
      </c>
      <c r="E680" s="176" t="s">
        <v>700</v>
      </c>
      <c r="F680" s="177" t="s">
        <v>701</v>
      </c>
      <c r="G680" s="178" t="s">
        <v>157</v>
      </c>
      <c r="H680" s="179">
        <v>24.1</v>
      </c>
      <c r="I680" s="180"/>
      <c r="J680" s="181">
        <f>ROUND(I680*H680,2)</f>
        <v>0</v>
      </c>
      <c r="K680" s="177" t="s">
        <v>139</v>
      </c>
      <c r="L680" s="41"/>
      <c r="M680" s="182" t="s">
        <v>19</v>
      </c>
      <c r="N680" s="183" t="s">
        <v>43</v>
      </c>
      <c r="O680" s="66"/>
      <c r="P680" s="184">
        <f>O680*H680</f>
        <v>0</v>
      </c>
      <c r="Q680" s="184">
        <v>7.4999999999999997E-3</v>
      </c>
      <c r="R680" s="184">
        <f>Q680*H680</f>
        <v>0.18074999999999999</v>
      </c>
      <c r="S680" s="184">
        <v>0</v>
      </c>
      <c r="T680" s="185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86" t="s">
        <v>243</v>
      </c>
      <c r="AT680" s="186" t="s">
        <v>135</v>
      </c>
      <c r="AU680" s="186" t="s">
        <v>141</v>
      </c>
      <c r="AY680" s="19" t="s">
        <v>132</v>
      </c>
      <c r="BE680" s="187">
        <f>IF(N680="základní",J680,0)</f>
        <v>0</v>
      </c>
      <c r="BF680" s="187">
        <f>IF(N680="snížená",J680,0)</f>
        <v>0</v>
      </c>
      <c r="BG680" s="187">
        <f>IF(N680="zákl. přenesená",J680,0)</f>
        <v>0</v>
      </c>
      <c r="BH680" s="187">
        <f>IF(N680="sníž. přenesená",J680,0)</f>
        <v>0</v>
      </c>
      <c r="BI680" s="187">
        <f>IF(N680="nulová",J680,0)</f>
        <v>0</v>
      </c>
      <c r="BJ680" s="19" t="s">
        <v>141</v>
      </c>
      <c r="BK680" s="187">
        <f>ROUND(I680*H680,2)</f>
        <v>0</v>
      </c>
      <c r="BL680" s="19" t="s">
        <v>243</v>
      </c>
      <c r="BM680" s="186" t="s">
        <v>702</v>
      </c>
    </row>
    <row r="681" spans="1:65" s="2" customFormat="1">
      <c r="A681" s="36"/>
      <c r="B681" s="37"/>
      <c r="C681" s="38"/>
      <c r="D681" s="188" t="s">
        <v>143</v>
      </c>
      <c r="E681" s="38"/>
      <c r="F681" s="189" t="s">
        <v>703</v>
      </c>
      <c r="G681" s="38"/>
      <c r="H681" s="38"/>
      <c r="I681" s="190"/>
      <c r="J681" s="38"/>
      <c r="K681" s="38"/>
      <c r="L681" s="41"/>
      <c r="M681" s="191"/>
      <c r="N681" s="192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143</v>
      </c>
      <c r="AU681" s="19" t="s">
        <v>141</v>
      </c>
    </row>
    <row r="682" spans="1:65" s="13" customFormat="1">
      <c r="B682" s="193"/>
      <c r="C682" s="194"/>
      <c r="D682" s="195" t="s">
        <v>145</v>
      </c>
      <c r="E682" s="196" t="s">
        <v>19</v>
      </c>
      <c r="F682" s="197" t="s">
        <v>146</v>
      </c>
      <c r="G682" s="194"/>
      <c r="H682" s="196" t="s">
        <v>19</v>
      </c>
      <c r="I682" s="198"/>
      <c r="J682" s="194"/>
      <c r="K682" s="194"/>
      <c r="L682" s="199"/>
      <c r="M682" s="200"/>
      <c r="N682" s="201"/>
      <c r="O682" s="201"/>
      <c r="P682" s="201"/>
      <c r="Q682" s="201"/>
      <c r="R682" s="201"/>
      <c r="S682" s="201"/>
      <c r="T682" s="202"/>
      <c r="AT682" s="203" t="s">
        <v>145</v>
      </c>
      <c r="AU682" s="203" t="s">
        <v>141</v>
      </c>
      <c r="AV682" s="13" t="s">
        <v>79</v>
      </c>
      <c r="AW682" s="13" t="s">
        <v>33</v>
      </c>
      <c r="AX682" s="13" t="s">
        <v>71</v>
      </c>
      <c r="AY682" s="203" t="s">
        <v>132</v>
      </c>
    </row>
    <row r="683" spans="1:65" s="13" customFormat="1">
      <c r="B683" s="193"/>
      <c r="C683" s="194"/>
      <c r="D683" s="195" t="s">
        <v>145</v>
      </c>
      <c r="E683" s="196" t="s">
        <v>19</v>
      </c>
      <c r="F683" s="197" t="s">
        <v>181</v>
      </c>
      <c r="G683" s="194"/>
      <c r="H683" s="196" t="s">
        <v>19</v>
      </c>
      <c r="I683" s="198"/>
      <c r="J683" s="194"/>
      <c r="K683" s="194"/>
      <c r="L683" s="199"/>
      <c r="M683" s="200"/>
      <c r="N683" s="201"/>
      <c r="O683" s="201"/>
      <c r="P683" s="201"/>
      <c r="Q683" s="201"/>
      <c r="R683" s="201"/>
      <c r="S683" s="201"/>
      <c r="T683" s="202"/>
      <c r="AT683" s="203" t="s">
        <v>145</v>
      </c>
      <c r="AU683" s="203" t="s">
        <v>141</v>
      </c>
      <c r="AV683" s="13" t="s">
        <v>79</v>
      </c>
      <c r="AW683" s="13" t="s">
        <v>33</v>
      </c>
      <c r="AX683" s="13" t="s">
        <v>71</v>
      </c>
      <c r="AY683" s="203" t="s">
        <v>132</v>
      </c>
    </row>
    <row r="684" spans="1:65" s="14" customFormat="1">
      <c r="B684" s="204"/>
      <c r="C684" s="205"/>
      <c r="D684" s="195" t="s">
        <v>145</v>
      </c>
      <c r="E684" s="206" t="s">
        <v>19</v>
      </c>
      <c r="F684" s="207" t="s">
        <v>431</v>
      </c>
      <c r="G684" s="205"/>
      <c r="H684" s="208">
        <v>6.5</v>
      </c>
      <c r="I684" s="209"/>
      <c r="J684" s="205"/>
      <c r="K684" s="205"/>
      <c r="L684" s="210"/>
      <c r="M684" s="211"/>
      <c r="N684" s="212"/>
      <c r="O684" s="212"/>
      <c r="P684" s="212"/>
      <c r="Q684" s="212"/>
      <c r="R684" s="212"/>
      <c r="S684" s="212"/>
      <c r="T684" s="213"/>
      <c r="AT684" s="214" t="s">
        <v>145</v>
      </c>
      <c r="AU684" s="214" t="s">
        <v>141</v>
      </c>
      <c r="AV684" s="14" t="s">
        <v>141</v>
      </c>
      <c r="AW684" s="14" t="s">
        <v>33</v>
      </c>
      <c r="AX684" s="14" t="s">
        <v>71</v>
      </c>
      <c r="AY684" s="214" t="s">
        <v>132</v>
      </c>
    </row>
    <row r="685" spans="1:65" s="13" customFormat="1">
      <c r="B685" s="193"/>
      <c r="C685" s="194"/>
      <c r="D685" s="195" t="s">
        <v>145</v>
      </c>
      <c r="E685" s="196" t="s">
        <v>19</v>
      </c>
      <c r="F685" s="197" t="s">
        <v>184</v>
      </c>
      <c r="G685" s="194"/>
      <c r="H685" s="196" t="s">
        <v>19</v>
      </c>
      <c r="I685" s="198"/>
      <c r="J685" s="194"/>
      <c r="K685" s="194"/>
      <c r="L685" s="199"/>
      <c r="M685" s="200"/>
      <c r="N685" s="201"/>
      <c r="O685" s="201"/>
      <c r="P685" s="201"/>
      <c r="Q685" s="201"/>
      <c r="R685" s="201"/>
      <c r="S685" s="201"/>
      <c r="T685" s="202"/>
      <c r="AT685" s="203" t="s">
        <v>145</v>
      </c>
      <c r="AU685" s="203" t="s">
        <v>141</v>
      </c>
      <c r="AV685" s="13" t="s">
        <v>79</v>
      </c>
      <c r="AW685" s="13" t="s">
        <v>33</v>
      </c>
      <c r="AX685" s="13" t="s">
        <v>71</v>
      </c>
      <c r="AY685" s="203" t="s">
        <v>132</v>
      </c>
    </row>
    <row r="686" spans="1:65" s="14" customFormat="1">
      <c r="B686" s="204"/>
      <c r="C686" s="205"/>
      <c r="D686" s="195" t="s">
        <v>145</v>
      </c>
      <c r="E686" s="206" t="s">
        <v>19</v>
      </c>
      <c r="F686" s="207" t="s">
        <v>432</v>
      </c>
      <c r="G686" s="205"/>
      <c r="H686" s="208">
        <v>17.600000000000001</v>
      </c>
      <c r="I686" s="209"/>
      <c r="J686" s="205"/>
      <c r="K686" s="205"/>
      <c r="L686" s="210"/>
      <c r="M686" s="211"/>
      <c r="N686" s="212"/>
      <c r="O686" s="212"/>
      <c r="P686" s="212"/>
      <c r="Q686" s="212"/>
      <c r="R686" s="212"/>
      <c r="S686" s="212"/>
      <c r="T686" s="213"/>
      <c r="AT686" s="214" t="s">
        <v>145</v>
      </c>
      <c r="AU686" s="214" t="s">
        <v>141</v>
      </c>
      <c r="AV686" s="14" t="s">
        <v>141</v>
      </c>
      <c r="AW686" s="14" t="s">
        <v>33</v>
      </c>
      <c r="AX686" s="14" t="s">
        <v>71</v>
      </c>
      <c r="AY686" s="214" t="s">
        <v>132</v>
      </c>
    </row>
    <row r="687" spans="1:65" s="15" customFormat="1">
      <c r="B687" s="215"/>
      <c r="C687" s="216"/>
      <c r="D687" s="195" t="s">
        <v>145</v>
      </c>
      <c r="E687" s="217" t="s">
        <v>19</v>
      </c>
      <c r="F687" s="218" t="s">
        <v>147</v>
      </c>
      <c r="G687" s="216"/>
      <c r="H687" s="219">
        <v>24.1</v>
      </c>
      <c r="I687" s="220"/>
      <c r="J687" s="216"/>
      <c r="K687" s="216"/>
      <c r="L687" s="221"/>
      <c r="M687" s="222"/>
      <c r="N687" s="223"/>
      <c r="O687" s="223"/>
      <c r="P687" s="223"/>
      <c r="Q687" s="223"/>
      <c r="R687" s="223"/>
      <c r="S687" s="223"/>
      <c r="T687" s="224"/>
      <c r="AT687" s="225" t="s">
        <v>145</v>
      </c>
      <c r="AU687" s="225" t="s">
        <v>141</v>
      </c>
      <c r="AV687" s="15" t="s">
        <v>140</v>
      </c>
      <c r="AW687" s="15" t="s">
        <v>33</v>
      </c>
      <c r="AX687" s="15" t="s">
        <v>79</v>
      </c>
      <c r="AY687" s="225" t="s">
        <v>132</v>
      </c>
    </row>
    <row r="688" spans="1:65" s="2" customFormat="1" ht="16.5" customHeight="1">
      <c r="A688" s="36"/>
      <c r="B688" s="37"/>
      <c r="C688" s="175" t="s">
        <v>704</v>
      </c>
      <c r="D688" s="175" t="s">
        <v>135</v>
      </c>
      <c r="E688" s="176" t="s">
        <v>705</v>
      </c>
      <c r="F688" s="177" t="s">
        <v>706</v>
      </c>
      <c r="G688" s="178" t="s">
        <v>157</v>
      </c>
      <c r="H688" s="179">
        <v>24.1</v>
      </c>
      <c r="I688" s="180"/>
      <c r="J688" s="181">
        <f>ROUND(I688*H688,2)</f>
        <v>0</v>
      </c>
      <c r="K688" s="177" t="s">
        <v>139</v>
      </c>
      <c r="L688" s="41"/>
      <c r="M688" s="182" t="s">
        <v>19</v>
      </c>
      <c r="N688" s="183" t="s">
        <v>43</v>
      </c>
      <c r="O688" s="66"/>
      <c r="P688" s="184">
        <f>O688*H688</f>
        <v>0</v>
      </c>
      <c r="Q688" s="184">
        <v>2.9999999999999997E-4</v>
      </c>
      <c r="R688" s="184">
        <f>Q688*H688</f>
        <v>7.2299999999999994E-3</v>
      </c>
      <c r="S688" s="184">
        <v>0</v>
      </c>
      <c r="T688" s="185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86" t="s">
        <v>243</v>
      </c>
      <c r="AT688" s="186" t="s">
        <v>135</v>
      </c>
      <c r="AU688" s="186" t="s">
        <v>141</v>
      </c>
      <c r="AY688" s="19" t="s">
        <v>132</v>
      </c>
      <c r="BE688" s="187">
        <f>IF(N688="základní",J688,0)</f>
        <v>0</v>
      </c>
      <c r="BF688" s="187">
        <f>IF(N688="snížená",J688,0)</f>
        <v>0</v>
      </c>
      <c r="BG688" s="187">
        <f>IF(N688="zákl. přenesená",J688,0)</f>
        <v>0</v>
      </c>
      <c r="BH688" s="187">
        <f>IF(N688="sníž. přenesená",J688,0)</f>
        <v>0</v>
      </c>
      <c r="BI688" s="187">
        <f>IF(N688="nulová",J688,0)</f>
        <v>0</v>
      </c>
      <c r="BJ688" s="19" t="s">
        <v>141</v>
      </c>
      <c r="BK688" s="187">
        <f>ROUND(I688*H688,2)</f>
        <v>0</v>
      </c>
      <c r="BL688" s="19" t="s">
        <v>243</v>
      </c>
      <c r="BM688" s="186" t="s">
        <v>707</v>
      </c>
    </row>
    <row r="689" spans="1:65" s="2" customFormat="1">
      <c r="A689" s="36"/>
      <c r="B689" s="37"/>
      <c r="C689" s="38"/>
      <c r="D689" s="188" t="s">
        <v>143</v>
      </c>
      <c r="E689" s="38"/>
      <c r="F689" s="189" t="s">
        <v>708</v>
      </c>
      <c r="G689" s="38"/>
      <c r="H689" s="38"/>
      <c r="I689" s="190"/>
      <c r="J689" s="38"/>
      <c r="K689" s="38"/>
      <c r="L689" s="41"/>
      <c r="M689" s="191"/>
      <c r="N689" s="192"/>
      <c r="O689" s="66"/>
      <c r="P689" s="66"/>
      <c r="Q689" s="66"/>
      <c r="R689" s="66"/>
      <c r="S689" s="66"/>
      <c r="T689" s="67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T689" s="19" t="s">
        <v>143</v>
      </c>
      <c r="AU689" s="19" t="s">
        <v>141</v>
      </c>
    </row>
    <row r="690" spans="1:65" s="13" customFormat="1">
      <c r="B690" s="193"/>
      <c r="C690" s="194"/>
      <c r="D690" s="195" t="s">
        <v>145</v>
      </c>
      <c r="E690" s="196" t="s">
        <v>19</v>
      </c>
      <c r="F690" s="197" t="s">
        <v>146</v>
      </c>
      <c r="G690" s="194"/>
      <c r="H690" s="196" t="s">
        <v>19</v>
      </c>
      <c r="I690" s="198"/>
      <c r="J690" s="194"/>
      <c r="K690" s="194"/>
      <c r="L690" s="199"/>
      <c r="M690" s="200"/>
      <c r="N690" s="201"/>
      <c r="O690" s="201"/>
      <c r="P690" s="201"/>
      <c r="Q690" s="201"/>
      <c r="R690" s="201"/>
      <c r="S690" s="201"/>
      <c r="T690" s="202"/>
      <c r="AT690" s="203" t="s">
        <v>145</v>
      </c>
      <c r="AU690" s="203" t="s">
        <v>141</v>
      </c>
      <c r="AV690" s="13" t="s">
        <v>79</v>
      </c>
      <c r="AW690" s="13" t="s">
        <v>33</v>
      </c>
      <c r="AX690" s="13" t="s">
        <v>71</v>
      </c>
      <c r="AY690" s="203" t="s">
        <v>132</v>
      </c>
    </row>
    <row r="691" spans="1:65" s="13" customFormat="1">
      <c r="B691" s="193"/>
      <c r="C691" s="194"/>
      <c r="D691" s="195" t="s">
        <v>145</v>
      </c>
      <c r="E691" s="196" t="s">
        <v>19</v>
      </c>
      <c r="F691" s="197" t="s">
        <v>181</v>
      </c>
      <c r="G691" s="194"/>
      <c r="H691" s="196" t="s">
        <v>19</v>
      </c>
      <c r="I691" s="198"/>
      <c r="J691" s="194"/>
      <c r="K691" s="194"/>
      <c r="L691" s="199"/>
      <c r="M691" s="200"/>
      <c r="N691" s="201"/>
      <c r="O691" s="201"/>
      <c r="P691" s="201"/>
      <c r="Q691" s="201"/>
      <c r="R691" s="201"/>
      <c r="S691" s="201"/>
      <c r="T691" s="202"/>
      <c r="AT691" s="203" t="s">
        <v>145</v>
      </c>
      <c r="AU691" s="203" t="s">
        <v>141</v>
      </c>
      <c r="AV691" s="13" t="s">
        <v>79</v>
      </c>
      <c r="AW691" s="13" t="s">
        <v>33</v>
      </c>
      <c r="AX691" s="13" t="s">
        <v>71</v>
      </c>
      <c r="AY691" s="203" t="s">
        <v>132</v>
      </c>
    </row>
    <row r="692" spans="1:65" s="14" customFormat="1">
      <c r="B692" s="204"/>
      <c r="C692" s="205"/>
      <c r="D692" s="195" t="s">
        <v>145</v>
      </c>
      <c r="E692" s="206" t="s">
        <v>19</v>
      </c>
      <c r="F692" s="207" t="s">
        <v>431</v>
      </c>
      <c r="G692" s="205"/>
      <c r="H692" s="208">
        <v>6.5</v>
      </c>
      <c r="I692" s="209"/>
      <c r="J692" s="205"/>
      <c r="K692" s="205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145</v>
      </c>
      <c r="AU692" s="214" t="s">
        <v>141</v>
      </c>
      <c r="AV692" s="14" t="s">
        <v>141</v>
      </c>
      <c r="AW692" s="14" t="s">
        <v>33</v>
      </c>
      <c r="AX692" s="14" t="s">
        <v>71</v>
      </c>
      <c r="AY692" s="214" t="s">
        <v>132</v>
      </c>
    </row>
    <row r="693" spans="1:65" s="13" customFormat="1">
      <c r="B693" s="193"/>
      <c r="C693" s="194"/>
      <c r="D693" s="195" t="s">
        <v>145</v>
      </c>
      <c r="E693" s="196" t="s">
        <v>19</v>
      </c>
      <c r="F693" s="197" t="s">
        <v>184</v>
      </c>
      <c r="G693" s="194"/>
      <c r="H693" s="196" t="s">
        <v>19</v>
      </c>
      <c r="I693" s="198"/>
      <c r="J693" s="194"/>
      <c r="K693" s="194"/>
      <c r="L693" s="199"/>
      <c r="M693" s="200"/>
      <c r="N693" s="201"/>
      <c r="O693" s="201"/>
      <c r="P693" s="201"/>
      <c r="Q693" s="201"/>
      <c r="R693" s="201"/>
      <c r="S693" s="201"/>
      <c r="T693" s="202"/>
      <c r="AT693" s="203" t="s">
        <v>145</v>
      </c>
      <c r="AU693" s="203" t="s">
        <v>141</v>
      </c>
      <c r="AV693" s="13" t="s">
        <v>79</v>
      </c>
      <c r="AW693" s="13" t="s">
        <v>33</v>
      </c>
      <c r="AX693" s="13" t="s">
        <v>71</v>
      </c>
      <c r="AY693" s="203" t="s">
        <v>132</v>
      </c>
    </row>
    <row r="694" spans="1:65" s="14" customFormat="1">
      <c r="B694" s="204"/>
      <c r="C694" s="205"/>
      <c r="D694" s="195" t="s">
        <v>145</v>
      </c>
      <c r="E694" s="206" t="s">
        <v>19</v>
      </c>
      <c r="F694" s="207" t="s">
        <v>432</v>
      </c>
      <c r="G694" s="205"/>
      <c r="H694" s="208">
        <v>17.600000000000001</v>
      </c>
      <c r="I694" s="209"/>
      <c r="J694" s="205"/>
      <c r="K694" s="205"/>
      <c r="L694" s="210"/>
      <c r="M694" s="211"/>
      <c r="N694" s="212"/>
      <c r="O694" s="212"/>
      <c r="P694" s="212"/>
      <c r="Q694" s="212"/>
      <c r="R694" s="212"/>
      <c r="S694" s="212"/>
      <c r="T694" s="213"/>
      <c r="AT694" s="214" t="s">
        <v>145</v>
      </c>
      <c r="AU694" s="214" t="s">
        <v>141</v>
      </c>
      <c r="AV694" s="14" t="s">
        <v>141</v>
      </c>
      <c r="AW694" s="14" t="s">
        <v>33</v>
      </c>
      <c r="AX694" s="14" t="s">
        <v>71</v>
      </c>
      <c r="AY694" s="214" t="s">
        <v>132</v>
      </c>
    </row>
    <row r="695" spans="1:65" s="15" customFormat="1">
      <c r="B695" s="215"/>
      <c r="C695" s="216"/>
      <c r="D695" s="195" t="s">
        <v>145</v>
      </c>
      <c r="E695" s="217" t="s">
        <v>19</v>
      </c>
      <c r="F695" s="218" t="s">
        <v>147</v>
      </c>
      <c r="G695" s="216"/>
      <c r="H695" s="219">
        <v>24.1</v>
      </c>
      <c r="I695" s="220"/>
      <c r="J695" s="216"/>
      <c r="K695" s="216"/>
      <c r="L695" s="221"/>
      <c r="M695" s="222"/>
      <c r="N695" s="223"/>
      <c r="O695" s="223"/>
      <c r="P695" s="223"/>
      <c r="Q695" s="223"/>
      <c r="R695" s="223"/>
      <c r="S695" s="223"/>
      <c r="T695" s="224"/>
      <c r="AT695" s="225" t="s">
        <v>145</v>
      </c>
      <c r="AU695" s="225" t="s">
        <v>141</v>
      </c>
      <c r="AV695" s="15" t="s">
        <v>140</v>
      </c>
      <c r="AW695" s="15" t="s">
        <v>33</v>
      </c>
      <c r="AX695" s="15" t="s">
        <v>79</v>
      </c>
      <c r="AY695" s="225" t="s">
        <v>132</v>
      </c>
    </row>
    <row r="696" spans="1:65" s="2" customFormat="1" ht="16.5" customHeight="1">
      <c r="A696" s="36"/>
      <c r="B696" s="37"/>
      <c r="C696" s="226" t="s">
        <v>709</v>
      </c>
      <c r="D696" s="226" t="s">
        <v>230</v>
      </c>
      <c r="E696" s="227" t="s">
        <v>710</v>
      </c>
      <c r="F696" s="228" t="s">
        <v>711</v>
      </c>
      <c r="G696" s="229" t="s">
        <v>157</v>
      </c>
      <c r="H696" s="230">
        <v>24.823</v>
      </c>
      <c r="I696" s="231"/>
      <c r="J696" s="232">
        <f>ROUND(I696*H696,2)</f>
        <v>0</v>
      </c>
      <c r="K696" s="228" t="s">
        <v>264</v>
      </c>
      <c r="L696" s="233"/>
      <c r="M696" s="234" t="s">
        <v>19</v>
      </c>
      <c r="N696" s="235" t="s">
        <v>43</v>
      </c>
      <c r="O696" s="66"/>
      <c r="P696" s="184">
        <f>O696*H696</f>
        <v>0</v>
      </c>
      <c r="Q696" s="184">
        <v>2.8300000000000001E-3</v>
      </c>
      <c r="R696" s="184">
        <f>Q696*H696</f>
        <v>7.024909E-2</v>
      </c>
      <c r="S696" s="184">
        <v>0</v>
      </c>
      <c r="T696" s="185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86" t="s">
        <v>346</v>
      </c>
      <c r="AT696" s="186" t="s">
        <v>230</v>
      </c>
      <c r="AU696" s="186" t="s">
        <v>141</v>
      </c>
      <c r="AY696" s="19" t="s">
        <v>132</v>
      </c>
      <c r="BE696" s="187">
        <f>IF(N696="základní",J696,0)</f>
        <v>0</v>
      </c>
      <c r="BF696" s="187">
        <f>IF(N696="snížená",J696,0)</f>
        <v>0</v>
      </c>
      <c r="BG696" s="187">
        <f>IF(N696="zákl. přenesená",J696,0)</f>
        <v>0</v>
      </c>
      <c r="BH696" s="187">
        <f>IF(N696="sníž. přenesená",J696,0)</f>
        <v>0</v>
      </c>
      <c r="BI696" s="187">
        <f>IF(N696="nulová",J696,0)</f>
        <v>0</v>
      </c>
      <c r="BJ696" s="19" t="s">
        <v>141</v>
      </c>
      <c r="BK696" s="187">
        <f>ROUND(I696*H696,2)</f>
        <v>0</v>
      </c>
      <c r="BL696" s="19" t="s">
        <v>243</v>
      </c>
      <c r="BM696" s="186" t="s">
        <v>712</v>
      </c>
    </row>
    <row r="697" spans="1:65" s="13" customFormat="1">
      <c r="B697" s="193"/>
      <c r="C697" s="194"/>
      <c r="D697" s="195" t="s">
        <v>145</v>
      </c>
      <c r="E697" s="196" t="s">
        <v>19</v>
      </c>
      <c r="F697" s="197" t="s">
        <v>146</v>
      </c>
      <c r="G697" s="194"/>
      <c r="H697" s="196" t="s">
        <v>19</v>
      </c>
      <c r="I697" s="198"/>
      <c r="J697" s="194"/>
      <c r="K697" s="194"/>
      <c r="L697" s="199"/>
      <c r="M697" s="200"/>
      <c r="N697" s="201"/>
      <c r="O697" s="201"/>
      <c r="P697" s="201"/>
      <c r="Q697" s="201"/>
      <c r="R697" s="201"/>
      <c r="S697" s="201"/>
      <c r="T697" s="202"/>
      <c r="AT697" s="203" t="s">
        <v>145</v>
      </c>
      <c r="AU697" s="203" t="s">
        <v>141</v>
      </c>
      <c r="AV697" s="13" t="s">
        <v>79</v>
      </c>
      <c r="AW697" s="13" t="s">
        <v>33</v>
      </c>
      <c r="AX697" s="13" t="s">
        <v>71</v>
      </c>
      <c r="AY697" s="203" t="s">
        <v>132</v>
      </c>
    </row>
    <row r="698" spans="1:65" s="13" customFormat="1">
      <c r="B698" s="193"/>
      <c r="C698" s="194"/>
      <c r="D698" s="195" t="s">
        <v>145</v>
      </c>
      <c r="E698" s="196" t="s">
        <v>19</v>
      </c>
      <c r="F698" s="197" t="s">
        <v>181</v>
      </c>
      <c r="G698" s="194"/>
      <c r="H698" s="196" t="s">
        <v>19</v>
      </c>
      <c r="I698" s="198"/>
      <c r="J698" s="194"/>
      <c r="K698" s="194"/>
      <c r="L698" s="199"/>
      <c r="M698" s="200"/>
      <c r="N698" s="201"/>
      <c r="O698" s="201"/>
      <c r="P698" s="201"/>
      <c r="Q698" s="201"/>
      <c r="R698" s="201"/>
      <c r="S698" s="201"/>
      <c r="T698" s="202"/>
      <c r="AT698" s="203" t="s">
        <v>145</v>
      </c>
      <c r="AU698" s="203" t="s">
        <v>141</v>
      </c>
      <c r="AV698" s="13" t="s">
        <v>79</v>
      </c>
      <c r="AW698" s="13" t="s">
        <v>33</v>
      </c>
      <c r="AX698" s="13" t="s">
        <v>71</v>
      </c>
      <c r="AY698" s="203" t="s">
        <v>132</v>
      </c>
    </row>
    <row r="699" spans="1:65" s="14" customFormat="1">
      <c r="B699" s="204"/>
      <c r="C699" s="205"/>
      <c r="D699" s="195" t="s">
        <v>145</v>
      </c>
      <c r="E699" s="206" t="s">
        <v>19</v>
      </c>
      <c r="F699" s="207" t="s">
        <v>431</v>
      </c>
      <c r="G699" s="205"/>
      <c r="H699" s="208">
        <v>6.5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145</v>
      </c>
      <c r="AU699" s="214" t="s">
        <v>141</v>
      </c>
      <c r="AV699" s="14" t="s">
        <v>141</v>
      </c>
      <c r="AW699" s="14" t="s">
        <v>33</v>
      </c>
      <c r="AX699" s="14" t="s">
        <v>71</v>
      </c>
      <c r="AY699" s="214" t="s">
        <v>132</v>
      </c>
    </row>
    <row r="700" spans="1:65" s="13" customFormat="1">
      <c r="B700" s="193"/>
      <c r="C700" s="194"/>
      <c r="D700" s="195" t="s">
        <v>145</v>
      </c>
      <c r="E700" s="196" t="s">
        <v>19</v>
      </c>
      <c r="F700" s="197" t="s">
        <v>184</v>
      </c>
      <c r="G700" s="194"/>
      <c r="H700" s="196" t="s">
        <v>19</v>
      </c>
      <c r="I700" s="198"/>
      <c r="J700" s="194"/>
      <c r="K700" s="194"/>
      <c r="L700" s="199"/>
      <c r="M700" s="200"/>
      <c r="N700" s="201"/>
      <c r="O700" s="201"/>
      <c r="P700" s="201"/>
      <c r="Q700" s="201"/>
      <c r="R700" s="201"/>
      <c r="S700" s="201"/>
      <c r="T700" s="202"/>
      <c r="AT700" s="203" t="s">
        <v>145</v>
      </c>
      <c r="AU700" s="203" t="s">
        <v>141</v>
      </c>
      <c r="AV700" s="13" t="s">
        <v>79</v>
      </c>
      <c r="AW700" s="13" t="s">
        <v>33</v>
      </c>
      <c r="AX700" s="13" t="s">
        <v>71</v>
      </c>
      <c r="AY700" s="203" t="s">
        <v>132</v>
      </c>
    </row>
    <row r="701" spans="1:65" s="14" customFormat="1">
      <c r="B701" s="204"/>
      <c r="C701" s="205"/>
      <c r="D701" s="195" t="s">
        <v>145</v>
      </c>
      <c r="E701" s="206" t="s">
        <v>19</v>
      </c>
      <c r="F701" s="207" t="s">
        <v>432</v>
      </c>
      <c r="G701" s="205"/>
      <c r="H701" s="208">
        <v>17.600000000000001</v>
      </c>
      <c r="I701" s="209"/>
      <c r="J701" s="205"/>
      <c r="K701" s="205"/>
      <c r="L701" s="210"/>
      <c r="M701" s="211"/>
      <c r="N701" s="212"/>
      <c r="O701" s="212"/>
      <c r="P701" s="212"/>
      <c r="Q701" s="212"/>
      <c r="R701" s="212"/>
      <c r="S701" s="212"/>
      <c r="T701" s="213"/>
      <c r="AT701" s="214" t="s">
        <v>145</v>
      </c>
      <c r="AU701" s="214" t="s">
        <v>141</v>
      </c>
      <c r="AV701" s="14" t="s">
        <v>141</v>
      </c>
      <c r="AW701" s="14" t="s">
        <v>33</v>
      </c>
      <c r="AX701" s="14" t="s">
        <v>71</v>
      </c>
      <c r="AY701" s="214" t="s">
        <v>132</v>
      </c>
    </row>
    <row r="702" spans="1:65" s="15" customFormat="1">
      <c r="B702" s="215"/>
      <c r="C702" s="216"/>
      <c r="D702" s="195" t="s">
        <v>145</v>
      </c>
      <c r="E702" s="217" t="s">
        <v>19</v>
      </c>
      <c r="F702" s="218" t="s">
        <v>147</v>
      </c>
      <c r="G702" s="216"/>
      <c r="H702" s="219">
        <v>24.1</v>
      </c>
      <c r="I702" s="220"/>
      <c r="J702" s="216"/>
      <c r="K702" s="216"/>
      <c r="L702" s="221"/>
      <c r="M702" s="222"/>
      <c r="N702" s="223"/>
      <c r="O702" s="223"/>
      <c r="P702" s="223"/>
      <c r="Q702" s="223"/>
      <c r="R702" s="223"/>
      <c r="S702" s="223"/>
      <c r="T702" s="224"/>
      <c r="AT702" s="225" t="s">
        <v>145</v>
      </c>
      <c r="AU702" s="225" t="s">
        <v>141</v>
      </c>
      <c r="AV702" s="15" t="s">
        <v>140</v>
      </c>
      <c r="AW702" s="15" t="s">
        <v>33</v>
      </c>
      <c r="AX702" s="15" t="s">
        <v>79</v>
      </c>
      <c r="AY702" s="225" t="s">
        <v>132</v>
      </c>
    </row>
    <row r="703" spans="1:65" s="14" customFormat="1">
      <c r="B703" s="204"/>
      <c r="C703" s="205"/>
      <c r="D703" s="195" t="s">
        <v>145</v>
      </c>
      <c r="E703" s="205"/>
      <c r="F703" s="207" t="s">
        <v>713</v>
      </c>
      <c r="G703" s="205"/>
      <c r="H703" s="208">
        <v>24.823</v>
      </c>
      <c r="I703" s="209"/>
      <c r="J703" s="205"/>
      <c r="K703" s="205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145</v>
      </c>
      <c r="AU703" s="214" t="s">
        <v>141</v>
      </c>
      <c r="AV703" s="14" t="s">
        <v>141</v>
      </c>
      <c r="AW703" s="14" t="s">
        <v>4</v>
      </c>
      <c r="AX703" s="14" t="s">
        <v>79</v>
      </c>
      <c r="AY703" s="214" t="s">
        <v>132</v>
      </c>
    </row>
    <row r="704" spans="1:65" s="2" customFormat="1" ht="16.5" customHeight="1">
      <c r="A704" s="36"/>
      <c r="B704" s="37"/>
      <c r="C704" s="175" t="s">
        <v>714</v>
      </c>
      <c r="D704" s="175" t="s">
        <v>135</v>
      </c>
      <c r="E704" s="176" t="s">
        <v>715</v>
      </c>
      <c r="F704" s="177" t="s">
        <v>716</v>
      </c>
      <c r="G704" s="178" t="s">
        <v>171</v>
      </c>
      <c r="H704" s="179">
        <v>26.605</v>
      </c>
      <c r="I704" s="180"/>
      <c r="J704" s="181">
        <f>ROUND(I704*H704,2)</f>
        <v>0</v>
      </c>
      <c r="K704" s="177" t="s">
        <v>139</v>
      </c>
      <c r="L704" s="41"/>
      <c r="M704" s="182" t="s">
        <v>19</v>
      </c>
      <c r="N704" s="183" t="s">
        <v>43</v>
      </c>
      <c r="O704" s="66"/>
      <c r="P704" s="184">
        <f>O704*H704</f>
        <v>0</v>
      </c>
      <c r="Q704" s="184">
        <v>1.0000000000000001E-5</v>
      </c>
      <c r="R704" s="184">
        <f>Q704*H704</f>
        <v>2.6605000000000004E-4</v>
      </c>
      <c r="S704" s="184">
        <v>0</v>
      </c>
      <c r="T704" s="185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86" t="s">
        <v>243</v>
      </c>
      <c r="AT704" s="186" t="s">
        <v>135</v>
      </c>
      <c r="AU704" s="186" t="s">
        <v>141</v>
      </c>
      <c r="AY704" s="19" t="s">
        <v>132</v>
      </c>
      <c r="BE704" s="187">
        <f>IF(N704="základní",J704,0)</f>
        <v>0</v>
      </c>
      <c r="BF704" s="187">
        <f>IF(N704="snížená",J704,0)</f>
        <v>0</v>
      </c>
      <c r="BG704" s="187">
        <f>IF(N704="zákl. přenesená",J704,0)</f>
        <v>0</v>
      </c>
      <c r="BH704" s="187">
        <f>IF(N704="sníž. přenesená",J704,0)</f>
        <v>0</v>
      </c>
      <c r="BI704" s="187">
        <f>IF(N704="nulová",J704,0)</f>
        <v>0</v>
      </c>
      <c r="BJ704" s="19" t="s">
        <v>141</v>
      </c>
      <c r="BK704" s="187">
        <f>ROUND(I704*H704,2)</f>
        <v>0</v>
      </c>
      <c r="BL704" s="19" t="s">
        <v>243</v>
      </c>
      <c r="BM704" s="186" t="s">
        <v>717</v>
      </c>
    </row>
    <row r="705" spans="1:65" s="2" customFormat="1">
      <c r="A705" s="36"/>
      <c r="B705" s="37"/>
      <c r="C705" s="38"/>
      <c r="D705" s="188" t="s">
        <v>143</v>
      </c>
      <c r="E705" s="38"/>
      <c r="F705" s="189" t="s">
        <v>718</v>
      </c>
      <c r="G705" s="38"/>
      <c r="H705" s="38"/>
      <c r="I705" s="190"/>
      <c r="J705" s="38"/>
      <c r="K705" s="38"/>
      <c r="L705" s="41"/>
      <c r="M705" s="191"/>
      <c r="N705" s="192"/>
      <c r="O705" s="66"/>
      <c r="P705" s="66"/>
      <c r="Q705" s="66"/>
      <c r="R705" s="66"/>
      <c r="S705" s="66"/>
      <c r="T705" s="67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T705" s="19" t="s">
        <v>143</v>
      </c>
      <c r="AU705" s="19" t="s">
        <v>141</v>
      </c>
    </row>
    <row r="706" spans="1:65" s="13" customFormat="1">
      <c r="B706" s="193"/>
      <c r="C706" s="194"/>
      <c r="D706" s="195" t="s">
        <v>145</v>
      </c>
      <c r="E706" s="196" t="s">
        <v>19</v>
      </c>
      <c r="F706" s="197" t="s">
        <v>146</v>
      </c>
      <c r="G706" s="194"/>
      <c r="H706" s="196" t="s">
        <v>19</v>
      </c>
      <c r="I706" s="198"/>
      <c r="J706" s="194"/>
      <c r="K706" s="194"/>
      <c r="L706" s="199"/>
      <c r="M706" s="200"/>
      <c r="N706" s="201"/>
      <c r="O706" s="201"/>
      <c r="P706" s="201"/>
      <c r="Q706" s="201"/>
      <c r="R706" s="201"/>
      <c r="S706" s="201"/>
      <c r="T706" s="202"/>
      <c r="AT706" s="203" t="s">
        <v>145</v>
      </c>
      <c r="AU706" s="203" t="s">
        <v>141</v>
      </c>
      <c r="AV706" s="13" t="s">
        <v>79</v>
      </c>
      <c r="AW706" s="13" t="s">
        <v>33</v>
      </c>
      <c r="AX706" s="13" t="s">
        <v>71</v>
      </c>
      <c r="AY706" s="203" t="s">
        <v>132</v>
      </c>
    </row>
    <row r="707" spans="1:65" s="13" customFormat="1">
      <c r="B707" s="193"/>
      <c r="C707" s="194"/>
      <c r="D707" s="195" t="s">
        <v>145</v>
      </c>
      <c r="E707" s="196" t="s">
        <v>19</v>
      </c>
      <c r="F707" s="197" t="s">
        <v>181</v>
      </c>
      <c r="G707" s="194"/>
      <c r="H707" s="196" t="s">
        <v>19</v>
      </c>
      <c r="I707" s="198"/>
      <c r="J707" s="194"/>
      <c r="K707" s="194"/>
      <c r="L707" s="199"/>
      <c r="M707" s="200"/>
      <c r="N707" s="201"/>
      <c r="O707" s="201"/>
      <c r="P707" s="201"/>
      <c r="Q707" s="201"/>
      <c r="R707" s="201"/>
      <c r="S707" s="201"/>
      <c r="T707" s="202"/>
      <c r="AT707" s="203" t="s">
        <v>145</v>
      </c>
      <c r="AU707" s="203" t="s">
        <v>141</v>
      </c>
      <c r="AV707" s="13" t="s">
        <v>79</v>
      </c>
      <c r="AW707" s="13" t="s">
        <v>33</v>
      </c>
      <c r="AX707" s="13" t="s">
        <v>71</v>
      </c>
      <c r="AY707" s="203" t="s">
        <v>132</v>
      </c>
    </row>
    <row r="708" spans="1:65" s="14" customFormat="1">
      <c r="B708" s="204"/>
      <c r="C708" s="205"/>
      <c r="D708" s="195" t="s">
        <v>145</v>
      </c>
      <c r="E708" s="206" t="s">
        <v>19</v>
      </c>
      <c r="F708" s="207" t="s">
        <v>719</v>
      </c>
      <c r="G708" s="205"/>
      <c r="H708" s="208">
        <v>12.645</v>
      </c>
      <c r="I708" s="209"/>
      <c r="J708" s="205"/>
      <c r="K708" s="205"/>
      <c r="L708" s="210"/>
      <c r="M708" s="211"/>
      <c r="N708" s="212"/>
      <c r="O708" s="212"/>
      <c r="P708" s="212"/>
      <c r="Q708" s="212"/>
      <c r="R708" s="212"/>
      <c r="S708" s="212"/>
      <c r="T708" s="213"/>
      <c r="AT708" s="214" t="s">
        <v>145</v>
      </c>
      <c r="AU708" s="214" t="s">
        <v>141</v>
      </c>
      <c r="AV708" s="14" t="s">
        <v>141</v>
      </c>
      <c r="AW708" s="14" t="s">
        <v>33</v>
      </c>
      <c r="AX708" s="14" t="s">
        <v>71</v>
      </c>
      <c r="AY708" s="214" t="s">
        <v>132</v>
      </c>
    </row>
    <row r="709" spans="1:65" s="14" customFormat="1">
      <c r="B709" s="204"/>
      <c r="C709" s="205"/>
      <c r="D709" s="195" t="s">
        <v>145</v>
      </c>
      <c r="E709" s="206" t="s">
        <v>19</v>
      </c>
      <c r="F709" s="207" t="s">
        <v>720</v>
      </c>
      <c r="G709" s="205"/>
      <c r="H709" s="208">
        <v>-2.35</v>
      </c>
      <c r="I709" s="209"/>
      <c r="J709" s="205"/>
      <c r="K709" s="205"/>
      <c r="L709" s="210"/>
      <c r="M709" s="211"/>
      <c r="N709" s="212"/>
      <c r="O709" s="212"/>
      <c r="P709" s="212"/>
      <c r="Q709" s="212"/>
      <c r="R709" s="212"/>
      <c r="S709" s="212"/>
      <c r="T709" s="213"/>
      <c r="AT709" s="214" t="s">
        <v>145</v>
      </c>
      <c r="AU709" s="214" t="s">
        <v>141</v>
      </c>
      <c r="AV709" s="14" t="s">
        <v>141</v>
      </c>
      <c r="AW709" s="14" t="s">
        <v>33</v>
      </c>
      <c r="AX709" s="14" t="s">
        <v>71</v>
      </c>
      <c r="AY709" s="214" t="s">
        <v>132</v>
      </c>
    </row>
    <row r="710" spans="1:65" s="13" customFormat="1">
      <c r="B710" s="193"/>
      <c r="C710" s="194"/>
      <c r="D710" s="195" t="s">
        <v>145</v>
      </c>
      <c r="E710" s="196" t="s">
        <v>19</v>
      </c>
      <c r="F710" s="197" t="s">
        <v>184</v>
      </c>
      <c r="G710" s="194"/>
      <c r="H710" s="196" t="s">
        <v>19</v>
      </c>
      <c r="I710" s="198"/>
      <c r="J710" s="194"/>
      <c r="K710" s="194"/>
      <c r="L710" s="199"/>
      <c r="M710" s="200"/>
      <c r="N710" s="201"/>
      <c r="O710" s="201"/>
      <c r="P710" s="201"/>
      <c r="Q710" s="201"/>
      <c r="R710" s="201"/>
      <c r="S710" s="201"/>
      <c r="T710" s="202"/>
      <c r="AT710" s="203" t="s">
        <v>145</v>
      </c>
      <c r="AU710" s="203" t="s">
        <v>141</v>
      </c>
      <c r="AV710" s="13" t="s">
        <v>79</v>
      </c>
      <c r="AW710" s="13" t="s">
        <v>33</v>
      </c>
      <c r="AX710" s="13" t="s">
        <v>71</v>
      </c>
      <c r="AY710" s="203" t="s">
        <v>132</v>
      </c>
    </row>
    <row r="711" spans="1:65" s="14" customFormat="1">
      <c r="B711" s="204"/>
      <c r="C711" s="205"/>
      <c r="D711" s="195" t="s">
        <v>145</v>
      </c>
      <c r="E711" s="206" t="s">
        <v>19</v>
      </c>
      <c r="F711" s="207" t="s">
        <v>721</v>
      </c>
      <c r="G711" s="205"/>
      <c r="H711" s="208">
        <v>17.11</v>
      </c>
      <c r="I711" s="209"/>
      <c r="J711" s="205"/>
      <c r="K711" s="205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145</v>
      </c>
      <c r="AU711" s="214" t="s">
        <v>141</v>
      </c>
      <c r="AV711" s="14" t="s">
        <v>141</v>
      </c>
      <c r="AW711" s="14" t="s">
        <v>33</v>
      </c>
      <c r="AX711" s="14" t="s">
        <v>71</v>
      </c>
      <c r="AY711" s="214" t="s">
        <v>132</v>
      </c>
    </row>
    <row r="712" spans="1:65" s="14" customFormat="1">
      <c r="B712" s="204"/>
      <c r="C712" s="205"/>
      <c r="D712" s="195" t="s">
        <v>145</v>
      </c>
      <c r="E712" s="206" t="s">
        <v>19</v>
      </c>
      <c r="F712" s="207" t="s">
        <v>722</v>
      </c>
      <c r="G712" s="205"/>
      <c r="H712" s="208">
        <v>-0.8</v>
      </c>
      <c r="I712" s="209"/>
      <c r="J712" s="205"/>
      <c r="K712" s="205"/>
      <c r="L712" s="210"/>
      <c r="M712" s="211"/>
      <c r="N712" s="212"/>
      <c r="O712" s="212"/>
      <c r="P712" s="212"/>
      <c r="Q712" s="212"/>
      <c r="R712" s="212"/>
      <c r="S712" s="212"/>
      <c r="T712" s="213"/>
      <c r="AT712" s="214" t="s">
        <v>145</v>
      </c>
      <c r="AU712" s="214" t="s">
        <v>141</v>
      </c>
      <c r="AV712" s="14" t="s">
        <v>141</v>
      </c>
      <c r="AW712" s="14" t="s">
        <v>33</v>
      </c>
      <c r="AX712" s="14" t="s">
        <v>71</v>
      </c>
      <c r="AY712" s="214" t="s">
        <v>132</v>
      </c>
    </row>
    <row r="713" spans="1:65" s="15" customFormat="1">
      <c r="B713" s="215"/>
      <c r="C713" s="216"/>
      <c r="D713" s="195" t="s">
        <v>145</v>
      </c>
      <c r="E713" s="217" t="s">
        <v>19</v>
      </c>
      <c r="F713" s="218" t="s">
        <v>147</v>
      </c>
      <c r="G713" s="216"/>
      <c r="H713" s="219">
        <v>26.605</v>
      </c>
      <c r="I713" s="220"/>
      <c r="J713" s="216"/>
      <c r="K713" s="216"/>
      <c r="L713" s="221"/>
      <c r="M713" s="222"/>
      <c r="N713" s="223"/>
      <c r="O713" s="223"/>
      <c r="P713" s="223"/>
      <c r="Q713" s="223"/>
      <c r="R713" s="223"/>
      <c r="S713" s="223"/>
      <c r="T713" s="224"/>
      <c r="AT713" s="225" t="s">
        <v>145</v>
      </c>
      <c r="AU713" s="225" t="s">
        <v>141</v>
      </c>
      <c r="AV713" s="15" t="s">
        <v>140</v>
      </c>
      <c r="AW713" s="15" t="s">
        <v>33</v>
      </c>
      <c r="AX713" s="15" t="s">
        <v>79</v>
      </c>
      <c r="AY713" s="225" t="s">
        <v>132</v>
      </c>
    </row>
    <row r="714" spans="1:65" s="2" customFormat="1" ht="16.5" customHeight="1">
      <c r="A714" s="36"/>
      <c r="B714" s="37"/>
      <c r="C714" s="226" t="s">
        <v>723</v>
      </c>
      <c r="D714" s="226" t="s">
        <v>230</v>
      </c>
      <c r="E714" s="227" t="s">
        <v>724</v>
      </c>
      <c r="F714" s="228" t="s">
        <v>725</v>
      </c>
      <c r="G714" s="229" t="s">
        <v>171</v>
      </c>
      <c r="H714" s="230">
        <v>27.137</v>
      </c>
      <c r="I714" s="231"/>
      <c r="J714" s="232">
        <f>ROUND(I714*H714,2)</f>
        <v>0</v>
      </c>
      <c r="K714" s="228" t="s">
        <v>139</v>
      </c>
      <c r="L714" s="233"/>
      <c r="M714" s="234" t="s">
        <v>19</v>
      </c>
      <c r="N714" s="235" t="s">
        <v>43</v>
      </c>
      <c r="O714" s="66"/>
      <c r="P714" s="184">
        <f>O714*H714</f>
        <v>0</v>
      </c>
      <c r="Q714" s="184">
        <v>3.5E-4</v>
      </c>
      <c r="R714" s="184">
        <f>Q714*H714</f>
        <v>9.4979499999999998E-3</v>
      </c>
      <c r="S714" s="184">
        <v>0</v>
      </c>
      <c r="T714" s="185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186" t="s">
        <v>346</v>
      </c>
      <c r="AT714" s="186" t="s">
        <v>230</v>
      </c>
      <c r="AU714" s="186" t="s">
        <v>141</v>
      </c>
      <c r="AY714" s="19" t="s">
        <v>132</v>
      </c>
      <c r="BE714" s="187">
        <f>IF(N714="základní",J714,0)</f>
        <v>0</v>
      </c>
      <c r="BF714" s="187">
        <f>IF(N714="snížená",J714,0)</f>
        <v>0</v>
      </c>
      <c r="BG714" s="187">
        <f>IF(N714="zákl. přenesená",J714,0)</f>
        <v>0</v>
      </c>
      <c r="BH714" s="187">
        <f>IF(N714="sníž. přenesená",J714,0)</f>
        <v>0</v>
      </c>
      <c r="BI714" s="187">
        <f>IF(N714="nulová",J714,0)</f>
        <v>0</v>
      </c>
      <c r="BJ714" s="19" t="s">
        <v>141</v>
      </c>
      <c r="BK714" s="187">
        <f>ROUND(I714*H714,2)</f>
        <v>0</v>
      </c>
      <c r="BL714" s="19" t="s">
        <v>243</v>
      </c>
      <c r="BM714" s="186" t="s">
        <v>726</v>
      </c>
    </row>
    <row r="715" spans="1:65" s="13" customFormat="1">
      <c r="B715" s="193"/>
      <c r="C715" s="194"/>
      <c r="D715" s="195" t="s">
        <v>145</v>
      </c>
      <c r="E715" s="196" t="s">
        <v>19</v>
      </c>
      <c r="F715" s="197" t="s">
        <v>146</v>
      </c>
      <c r="G715" s="194"/>
      <c r="H715" s="196" t="s">
        <v>19</v>
      </c>
      <c r="I715" s="198"/>
      <c r="J715" s="194"/>
      <c r="K715" s="194"/>
      <c r="L715" s="199"/>
      <c r="M715" s="200"/>
      <c r="N715" s="201"/>
      <c r="O715" s="201"/>
      <c r="P715" s="201"/>
      <c r="Q715" s="201"/>
      <c r="R715" s="201"/>
      <c r="S715" s="201"/>
      <c r="T715" s="202"/>
      <c r="AT715" s="203" t="s">
        <v>145</v>
      </c>
      <c r="AU715" s="203" t="s">
        <v>141</v>
      </c>
      <c r="AV715" s="13" t="s">
        <v>79</v>
      </c>
      <c r="AW715" s="13" t="s">
        <v>33</v>
      </c>
      <c r="AX715" s="13" t="s">
        <v>71</v>
      </c>
      <c r="AY715" s="203" t="s">
        <v>132</v>
      </c>
    </row>
    <row r="716" spans="1:65" s="13" customFormat="1">
      <c r="B716" s="193"/>
      <c r="C716" s="194"/>
      <c r="D716" s="195" t="s">
        <v>145</v>
      </c>
      <c r="E716" s="196" t="s">
        <v>19</v>
      </c>
      <c r="F716" s="197" t="s">
        <v>181</v>
      </c>
      <c r="G716" s="194"/>
      <c r="H716" s="196" t="s">
        <v>19</v>
      </c>
      <c r="I716" s="198"/>
      <c r="J716" s="194"/>
      <c r="K716" s="194"/>
      <c r="L716" s="199"/>
      <c r="M716" s="200"/>
      <c r="N716" s="201"/>
      <c r="O716" s="201"/>
      <c r="P716" s="201"/>
      <c r="Q716" s="201"/>
      <c r="R716" s="201"/>
      <c r="S716" s="201"/>
      <c r="T716" s="202"/>
      <c r="AT716" s="203" t="s">
        <v>145</v>
      </c>
      <c r="AU716" s="203" t="s">
        <v>141</v>
      </c>
      <c r="AV716" s="13" t="s">
        <v>79</v>
      </c>
      <c r="AW716" s="13" t="s">
        <v>33</v>
      </c>
      <c r="AX716" s="13" t="s">
        <v>71</v>
      </c>
      <c r="AY716" s="203" t="s">
        <v>132</v>
      </c>
    </row>
    <row r="717" spans="1:65" s="14" customFormat="1">
      <c r="B717" s="204"/>
      <c r="C717" s="205"/>
      <c r="D717" s="195" t="s">
        <v>145</v>
      </c>
      <c r="E717" s="206" t="s">
        <v>19</v>
      </c>
      <c r="F717" s="207" t="s">
        <v>719</v>
      </c>
      <c r="G717" s="205"/>
      <c r="H717" s="208">
        <v>12.645</v>
      </c>
      <c r="I717" s="209"/>
      <c r="J717" s="205"/>
      <c r="K717" s="205"/>
      <c r="L717" s="210"/>
      <c r="M717" s="211"/>
      <c r="N717" s="212"/>
      <c r="O717" s="212"/>
      <c r="P717" s="212"/>
      <c r="Q717" s="212"/>
      <c r="R717" s="212"/>
      <c r="S717" s="212"/>
      <c r="T717" s="213"/>
      <c r="AT717" s="214" t="s">
        <v>145</v>
      </c>
      <c r="AU717" s="214" t="s">
        <v>141</v>
      </c>
      <c r="AV717" s="14" t="s">
        <v>141</v>
      </c>
      <c r="AW717" s="14" t="s">
        <v>33</v>
      </c>
      <c r="AX717" s="14" t="s">
        <v>71</v>
      </c>
      <c r="AY717" s="214" t="s">
        <v>132</v>
      </c>
    </row>
    <row r="718" spans="1:65" s="14" customFormat="1">
      <c r="B718" s="204"/>
      <c r="C718" s="205"/>
      <c r="D718" s="195" t="s">
        <v>145</v>
      </c>
      <c r="E718" s="206" t="s">
        <v>19</v>
      </c>
      <c r="F718" s="207" t="s">
        <v>720</v>
      </c>
      <c r="G718" s="205"/>
      <c r="H718" s="208">
        <v>-2.35</v>
      </c>
      <c r="I718" s="209"/>
      <c r="J718" s="205"/>
      <c r="K718" s="205"/>
      <c r="L718" s="210"/>
      <c r="M718" s="211"/>
      <c r="N718" s="212"/>
      <c r="O718" s="212"/>
      <c r="P718" s="212"/>
      <c r="Q718" s="212"/>
      <c r="R718" s="212"/>
      <c r="S718" s="212"/>
      <c r="T718" s="213"/>
      <c r="AT718" s="214" t="s">
        <v>145</v>
      </c>
      <c r="AU718" s="214" t="s">
        <v>141</v>
      </c>
      <c r="AV718" s="14" t="s">
        <v>141</v>
      </c>
      <c r="AW718" s="14" t="s">
        <v>33</v>
      </c>
      <c r="AX718" s="14" t="s">
        <v>71</v>
      </c>
      <c r="AY718" s="214" t="s">
        <v>132</v>
      </c>
    </row>
    <row r="719" spans="1:65" s="13" customFormat="1">
      <c r="B719" s="193"/>
      <c r="C719" s="194"/>
      <c r="D719" s="195" t="s">
        <v>145</v>
      </c>
      <c r="E719" s="196" t="s">
        <v>19</v>
      </c>
      <c r="F719" s="197" t="s">
        <v>184</v>
      </c>
      <c r="G719" s="194"/>
      <c r="H719" s="196" t="s">
        <v>19</v>
      </c>
      <c r="I719" s="198"/>
      <c r="J719" s="194"/>
      <c r="K719" s="194"/>
      <c r="L719" s="199"/>
      <c r="M719" s="200"/>
      <c r="N719" s="201"/>
      <c r="O719" s="201"/>
      <c r="P719" s="201"/>
      <c r="Q719" s="201"/>
      <c r="R719" s="201"/>
      <c r="S719" s="201"/>
      <c r="T719" s="202"/>
      <c r="AT719" s="203" t="s">
        <v>145</v>
      </c>
      <c r="AU719" s="203" t="s">
        <v>141</v>
      </c>
      <c r="AV719" s="13" t="s">
        <v>79</v>
      </c>
      <c r="AW719" s="13" t="s">
        <v>33</v>
      </c>
      <c r="AX719" s="13" t="s">
        <v>71</v>
      </c>
      <c r="AY719" s="203" t="s">
        <v>132</v>
      </c>
    </row>
    <row r="720" spans="1:65" s="14" customFormat="1">
      <c r="B720" s="204"/>
      <c r="C720" s="205"/>
      <c r="D720" s="195" t="s">
        <v>145</v>
      </c>
      <c r="E720" s="206" t="s">
        <v>19</v>
      </c>
      <c r="F720" s="207" t="s">
        <v>721</v>
      </c>
      <c r="G720" s="205"/>
      <c r="H720" s="208">
        <v>17.11</v>
      </c>
      <c r="I720" s="209"/>
      <c r="J720" s="205"/>
      <c r="K720" s="205"/>
      <c r="L720" s="210"/>
      <c r="M720" s="211"/>
      <c r="N720" s="212"/>
      <c r="O720" s="212"/>
      <c r="P720" s="212"/>
      <c r="Q720" s="212"/>
      <c r="R720" s="212"/>
      <c r="S720" s="212"/>
      <c r="T720" s="213"/>
      <c r="AT720" s="214" t="s">
        <v>145</v>
      </c>
      <c r="AU720" s="214" t="s">
        <v>141</v>
      </c>
      <c r="AV720" s="14" t="s">
        <v>141</v>
      </c>
      <c r="AW720" s="14" t="s">
        <v>33</v>
      </c>
      <c r="AX720" s="14" t="s">
        <v>71</v>
      </c>
      <c r="AY720" s="214" t="s">
        <v>132</v>
      </c>
    </row>
    <row r="721" spans="1:65" s="14" customFormat="1">
      <c r="B721" s="204"/>
      <c r="C721" s="205"/>
      <c r="D721" s="195" t="s">
        <v>145</v>
      </c>
      <c r="E721" s="206" t="s">
        <v>19</v>
      </c>
      <c r="F721" s="207" t="s">
        <v>722</v>
      </c>
      <c r="G721" s="205"/>
      <c r="H721" s="208">
        <v>-0.8</v>
      </c>
      <c r="I721" s="209"/>
      <c r="J721" s="205"/>
      <c r="K721" s="205"/>
      <c r="L721" s="210"/>
      <c r="M721" s="211"/>
      <c r="N721" s="212"/>
      <c r="O721" s="212"/>
      <c r="P721" s="212"/>
      <c r="Q721" s="212"/>
      <c r="R721" s="212"/>
      <c r="S721" s="212"/>
      <c r="T721" s="213"/>
      <c r="AT721" s="214" t="s">
        <v>145</v>
      </c>
      <c r="AU721" s="214" t="s">
        <v>141</v>
      </c>
      <c r="AV721" s="14" t="s">
        <v>141</v>
      </c>
      <c r="AW721" s="14" t="s">
        <v>33</v>
      </c>
      <c r="AX721" s="14" t="s">
        <v>71</v>
      </c>
      <c r="AY721" s="214" t="s">
        <v>132</v>
      </c>
    </row>
    <row r="722" spans="1:65" s="15" customFormat="1">
      <c r="B722" s="215"/>
      <c r="C722" s="216"/>
      <c r="D722" s="195" t="s">
        <v>145</v>
      </c>
      <c r="E722" s="217" t="s">
        <v>19</v>
      </c>
      <c r="F722" s="218" t="s">
        <v>147</v>
      </c>
      <c r="G722" s="216"/>
      <c r="H722" s="219">
        <v>26.605</v>
      </c>
      <c r="I722" s="220"/>
      <c r="J722" s="216"/>
      <c r="K722" s="216"/>
      <c r="L722" s="221"/>
      <c r="M722" s="222"/>
      <c r="N722" s="223"/>
      <c r="O722" s="223"/>
      <c r="P722" s="223"/>
      <c r="Q722" s="223"/>
      <c r="R722" s="223"/>
      <c r="S722" s="223"/>
      <c r="T722" s="224"/>
      <c r="AT722" s="225" t="s">
        <v>145</v>
      </c>
      <c r="AU722" s="225" t="s">
        <v>141</v>
      </c>
      <c r="AV722" s="15" t="s">
        <v>140</v>
      </c>
      <c r="AW722" s="15" t="s">
        <v>33</v>
      </c>
      <c r="AX722" s="15" t="s">
        <v>79</v>
      </c>
      <c r="AY722" s="225" t="s">
        <v>132</v>
      </c>
    </row>
    <row r="723" spans="1:65" s="14" customFormat="1">
      <c r="B723" s="204"/>
      <c r="C723" s="205"/>
      <c r="D723" s="195" t="s">
        <v>145</v>
      </c>
      <c r="E723" s="205"/>
      <c r="F723" s="207" t="s">
        <v>727</v>
      </c>
      <c r="G723" s="205"/>
      <c r="H723" s="208">
        <v>27.137</v>
      </c>
      <c r="I723" s="209"/>
      <c r="J723" s="205"/>
      <c r="K723" s="205"/>
      <c r="L723" s="210"/>
      <c r="M723" s="211"/>
      <c r="N723" s="212"/>
      <c r="O723" s="212"/>
      <c r="P723" s="212"/>
      <c r="Q723" s="212"/>
      <c r="R723" s="212"/>
      <c r="S723" s="212"/>
      <c r="T723" s="213"/>
      <c r="AT723" s="214" t="s">
        <v>145</v>
      </c>
      <c r="AU723" s="214" t="s">
        <v>141</v>
      </c>
      <c r="AV723" s="14" t="s">
        <v>141</v>
      </c>
      <c r="AW723" s="14" t="s">
        <v>4</v>
      </c>
      <c r="AX723" s="14" t="s">
        <v>79</v>
      </c>
      <c r="AY723" s="214" t="s">
        <v>132</v>
      </c>
    </row>
    <row r="724" spans="1:65" s="2" customFormat="1" ht="24.2" customHeight="1">
      <c r="A724" s="36"/>
      <c r="B724" s="37"/>
      <c r="C724" s="175" t="s">
        <v>728</v>
      </c>
      <c r="D724" s="175" t="s">
        <v>135</v>
      </c>
      <c r="E724" s="176" t="s">
        <v>729</v>
      </c>
      <c r="F724" s="177" t="s">
        <v>730</v>
      </c>
      <c r="G724" s="178" t="s">
        <v>150</v>
      </c>
      <c r="H724" s="179">
        <v>0.28299999999999997</v>
      </c>
      <c r="I724" s="180"/>
      <c r="J724" s="181">
        <f>ROUND(I724*H724,2)</f>
        <v>0</v>
      </c>
      <c r="K724" s="177" t="s">
        <v>139</v>
      </c>
      <c r="L724" s="41"/>
      <c r="M724" s="182" t="s">
        <v>19</v>
      </c>
      <c r="N724" s="183" t="s">
        <v>43</v>
      </c>
      <c r="O724" s="66"/>
      <c r="P724" s="184">
        <f>O724*H724</f>
        <v>0</v>
      </c>
      <c r="Q724" s="184">
        <v>0</v>
      </c>
      <c r="R724" s="184">
        <f>Q724*H724</f>
        <v>0</v>
      </c>
      <c r="S724" s="184">
        <v>0</v>
      </c>
      <c r="T724" s="185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86" t="s">
        <v>243</v>
      </c>
      <c r="AT724" s="186" t="s">
        <v>135</v>
      </c>
      <c r="AU724" s="186" t="s">
        <v>141</v>
      </c>
      <c r="AY724" s="19" t="s">
        <v>132</v>
      </c>
      <c r="BE724" s="187">
        <f>IF(N724="základní",J724,0)</f>
        <v>0</v>
      </c>
      <c r="BF724" s="187">
        <f>IF(N724="snížená",J724,0)</f>
        <v>0</v>
      </c>
      <c r="BG724" s="187">
        <f>IF(N724="zákl. přenesená",J724,0)</f>
        <v>0</v>
      </c>
      <c r="BH724" s="187">
        <f>IF(N724="sníž. přenesená",J724,0)</f>
        <v>0</v>
      </c>
      <c r="BI724" s="187">
        <f>IF(N724="nulová",J724,0)</f>
        <v>0</v>
      </c>
      <c r="BJ724" s="19" t="s">
        <v>141</v>
      </c>
      <c r="BK724" s="187">
        <f>ROUND(I724*H724,2)</f>
        <v>0</v>
      </c>
      <c r="BL724" s="19" t="s">
        <v>243</v>
      </c>
      <c r="BM724" s="186" t="s">
        <v>731</v>
      </c>
    </row>
    <row r="725" spans="1:65" s="2" customFormat="1">
      <c r="A725" s="36"/>
      <c r="B725" s="37"/>
      <c r="C725" s="38"/>
      <c r="D725" s="188" t="s">
        <v>143</v>
      </c>
      <c r="E725" s="38"/>
      <c r="F725" s="189" t="s">
        <v>732</v>
      </c>
      <c r="G725" s="38"/>
      <c r="H725" s="38"/>
      <c r="I725" s="190"/>
      <c r="J725" s="38"/>
      <c r="K725" s="38"/>
      <c r="L725" s="41"/>
      <c r="M725" s="191"/>
      <c r="N725" s="192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9" t="s">
        <v>143</v>
      </c>
      <c r="AU725" s="19" t="s">
        <v>141</v>
      </c>
    </row>
    <row r="726" spans="1:65" s="12" customFormat="1" ht="22.9" customHeight="1">
      <c r="B726" s="159"/>
      <c r="C726" s="160"/>
      <c r="D726" s="161" t="s">
        <v>70</v>
      </c>
      <c r="E726" s="173" t="s">
        <v>733</v>
      </c>
      <c r="F726" s="173" t="s">
        <v>734</v>
      </c>
      <c r="G726" s="160"/>
      <c r="H726" s="160"/>
      <c r="I726" s="163"/>
      <c r="J726" s="174">
        <f>BK726</f>
        <v>0</v>
      </c>
      <c r="K726" s="160"/>
      <c r="L726" s="165"/>
      <c r="M726" s="166"/>
      <c r="N726" s="167"/>
      <c r="O726" s="167"/>
      <c r="P726" s="168">
        <f>SUM(P727:P768)</f>
        <v>0</v>
      </c>
      <c r="Q726" s="167"/>
      <c r="R726" s="168">
        <f>SUM(R727:R768)</f>
        <v>0.39308309999999996</v>
      </c>
      <c r="S726" s="167"/>
      <c r="T726" s="169">
        <f>SUM(T727:T768)</f>
        <v>0</v>
      </c>
      <c r="AR726" s="170" t="s">
        <v>141</v>
      </c>
      <c r="AT726" s="171" t="s">
        <v>70</v>
      </c>
      <c r="AU726" s="171" t="s">
        <v>79</v>
      </c>
      <c r="AY726" s="170" t="s">
        <v>132</v>
      </c>
      <c r="BK726" s="172">
        <f>SUM(BK727:BK768)</f>
        <v>0</v>
      </c>
    </row>
    <row r="727" spans="1:65" s="2" customFormat="1" ht="16.5" customHeight="1">
      <c r="A727" s="36"/>
      <c r="B727" s="37"/>
      <c r="C727" s="175" t="s">
        <v>735</v>
      </c>
      <c r="D727" s="175" t="s">
        <v>135</v>
      </c>
      <c r="E727" s="176" t="s">
        <v>736</v>
      </c>
      <c r="F727" s="177" t="s">
        <v>737</v>
      </c>
      <c r="G727" s="178" t="s">
        <v>157</v>
      </c>
      <c r="H727" s="179">
        <v>17.931000000000001</v>
      </c>
      <c r="I727" s="180"/>
      <c r="J727" s="181">
        <f>ROUND(I727*H727,2)</f>
        <v>0</v>
      </c>
      <c r="K727" s="177" t="s">
        <v>139</v>
      </c>
      <c r="L727" s="41"/>
      <c r="M727" s="182" t="s">
        <v>19</v>
      </c>
      <c r="N727" s="183" t="s">
        <v>43</v>
      </c>
      <c r="O727" s="66"/>
      <c r="P727" s="184">
        <f>O727*H727</f>
        <v>0</v>
      </c>
      <c r="Q727" s="184">
        <v>0</v>
      </c>
      <c r="R727" s="184">
        <f>Q727*H727</f>
        <v>0</v>
      </c>
      <c r="S727" s="184">
        <v>0</v>
      </c>
      <c r="T727" s="185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86" t="s">
        <v>243</v>
      </c>
      <c r="AT727" s="186" t="s">
        <v>135</v>
      </c>
      <c r="AU727" s="186" t="s">
        <v>141</v>
      </c>
      <c r="AY727" s="19" t="s">
        <v>132</v>
      </c>
      <c r="BE727" s="187">
        <f>IF(N727="základní",J727,0)</f>
        <v>0</v>
      </c>
      <c r="BF727" s="187">
        <f>IF(N727="snížená",J727,0)</f>
        <v>0</v>
      </c>
      <c r="BG727" s="187">
        <f>IF(N727="zákl. přenesená",J727,0)</f>
        <v>0</v>
      </c>
      <c r="BH727" s="187">
        <f>IF(N727="sníž. přenesená",J727,0)</f>
        <v>0</v>
      </c>
      <c r="BI727" s="187">
        <f>IF(N727="nulová",J727,0)</f>
        <v>0</v>
      </c>
      <c r="BJ727" s="19" t="s">
        <v>141</v>
      </c>
      <c r="BK727" s="187">
        <f>ROUND(I727*H727,2)</f>
        <v>0</v>
      </c>
      <c r="BL727" s="19" t="s">
        <v>243</v>
      </c>
      <c r="BM727" s="186" t="s">
        <v>738</v>
      </c>
    </row>
    <row r="728" spans="1:65" s="2" customFormat="1">
      <c r="A728" s="36"/>
      <c r="B728" s="37"/>
      <c r="C728" s="38"/>
      <c r="D728" s="188" t="s">
        <v>143</v>
      </c>
      <c r="E728" s="38"/>
      <c r="F728" s="189" t="s">
        <v>739</v>
      </c>
      <c r="G728" s="38"/>
      <c r="H728" s="38"/>
      <c r="I728" s="190"/>
      <c r="J728" s="38"/>
      <c r="K728" s="38"/>
      <c r="L728" s="41"/>
      <c r="M728" s="191"/>
      <c r="N728" s="192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143</v>
      </c>
      <c r="AU728" s="19" t="s">
        <v>141</v>
      </c>
    </row>
    <row r="729" spans="1:65" s="13" customFormat="1">
      <c r="B729" s="193"/>
      <c r="C729" s="194"/>
      <c r="D729" s="195" t="s">
        <v>145</v>
      </c>
      <c r="E729" s="196" t="s">
        <v>19</v>
      </c>
      <c r="F729" s="197" t="s">
        <v>146</v>
      </c>
      <c r="G729" s="194"/>
      <c r="H729" s="196" t="s">
        <v>19</v>
      </c>
      <c r="I729" s="198"/>
      <c r="J729" s="194"/>
      <c r="K729" s="194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145</v>
      </c>
      <c r="AU729" s="203" t="s">
        <v>141</v>
      </c>
      <c r="AV729" s="13" t="s">
        <v>79</v>
      </c>
      <c r="AW729" s="13" t="s">
        <v>33</v>
      </c>
      <c r="AX729" s="13" t="s">
        <v>71</v>
      </c>
      <c r="AY729" s="203" t="s">
        <v>132</v>
      </c>
    </row>
    <row r="730" spans="1:65" s="13" customFormat="1">
      <c r="B730" s="193"/>
      <c r="C730" s="194"/>
      <c r="D730" s="195" t="s">
        <v>145</v>
      </c>
      <c r="E730" s="196" t="s">
        <v>19</v>
      </c>
      <c r="F730" s="197" t="s">
        <v>185</v>
      </c>
      <c r="G730" s="194"/>
      <c r="H730" s="196" t="s">
        <v>19</v>
      </c>
      <c r="I730" s="198"/>
      <c r="J730" s="194"/>
      <c r="K730" s="194"/>
      <c r="L730" s="199"/>
      <c r="M730" s="200"/>
      <c r="N730" s="201"/>
      <c r="O730" s="201"/>
      <c r="P730" s="201"/>
      <c r="Q730" s="201"/>
      <c r="R730" s="201"/>
      <c r="S730" s="201"/>
      <c r="T730" s="202"/>
      <c r="AT730" s="203" t="s">
        <v>145</v>
      </c>
      <c r="AU730" s="203" t="s">
        <v>141</v>
      </c>
      <c r="AV730" s="13" t="s">
        <v>79</v>
      </c>
      <c r="AW730" s="13" t="s">
        <v>33</v>
      </c>
      <c r="AX730" s="13" t="s">
        <v>71</v>
      </c>
      <c r="AY730" s="203" t="s">
        <v>132</v>
      </c>
    </row>
    <row r="731" spans="1:65" s="14" customFormat="1">
      <c r="B731" s="204"/>
      <c r="C731" s="205"/>
      <c r="D731" s="195" t="s">
        <v>145</v>
      </c>
      <c r="E731" s="206" t="s">
        <v>19</v>
      </c>
      <c r="F731" s="207" t="s">
        <v>740</v>
      </c>
      <c r="G731" s="205"/>
      <c r="H731" s="208">
        <v>19.309999999999999</v>
      </c>
      <c r="I731" s="209"/>
      <c r="J731" s="205"/>
      <c r="K731" s="205"/>
      <c r="L731" s="210"/>
      <c r="M731" s="211"/>
      <c r="N731" s="212"/>
      <c r="O731" s="212"/>
      <c r="P731" s="212"/>
      <c r="Q731" s="212"/>
      <c r="R731" s="212"/>
      <c r="S731" s="212"/>
      <c r="T731" s="213"/>
      <c r="AT731" s="214" t="s">
        <v>145</v>
      </c>
      <c r="AU731" s="214" t="s">
        <v>141</v>
      </c>
      <c r="AV731" s="14" t="s">
        <v>141</v>
      </c>
      <c r="AW731" s="14" t="s">
        <v>33</v>
      </c>
      <c r="AX731" s="14" t="s">
        <v>71</v>
      </c>
      <c r="AY731" s="214" t="s">
        <v>132</v>
      </c>
    </row>
    <row r="732" spans="1:65" s="14" customFormat="1">
      <c r="B732" s="204"/>
      <c r="C732" s="205"/>
      <c r="D732" s="195" t="s">
        <v>145</v>
      </c>
      <c r="E732" s="206" t="s">
        <v>19</v>
      </c>
      <c r="F732" s="207" t="s">
        <v>161</v>
      </c>
      <c r="G732" s="205"/>
      <c r="H732" s="208">
        <v>-1.379</v>
      </c>
      <c r="I732" s="209"/>
      <c r="J732" s="205"/>
      <c r="K732" s="205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145</v>
      </c>
      <c r="AU732" s="214" t="s">
        <v>141</v>
      </c>
      <c r="AV732" s="14" t="s">
        <v>141</v>
      </c>
      <c r="AW732" s="14" t="s">
        <v>33</v>
      </c>
      <c r="AX732" s="14" t="s">
        <v>71</v>
      </c>
      <c r="AY732" s="214" t="s">
        <v>132</v>
      </c>
    </row>
    <row r="733" spans="1:65" s="15" customFormat="1">
      <c r="B733" s="215"/>
      <c r="C733" s="216"/>
      <c r="D733" s="195" t="s">
        <v>145</v>
      </c>
      <c r="E733" s="217" t="s">
        <v>19</v>
      </c>
      <c r="F733" s="218" t="s">
        <v>147</v>
      </c>
      <c r="G733" s="216"/>
      <c r="H733" s="219">
        <v>17.930999999999997</v>
      </c>
      <c r="I733" s="220"/>
      <c r="J733" s="216"/>
      <c r="K733" s="216"/>
      <c r="L733" s="221"/>
      <c r="M733" s="222"/>
      <c r="N733" s="223"/>
      <c r="O733" s="223"/>
      <c r="P733" s="223"/>
      <c r="Q733" s="223"/>
      <c r="R733" s="223"/>
      <c r="S733" s="223"/>
      <c r="T733" s="224"/>
      <c r="AT733" s="225" t="s">
        <v>145</v>
      </c>
      <c r="AU733" s="225" t="s">
        <v>141</v>
      </c>
      <c r="AV733" s="15" t="s">
        <v>140</v>
      </c>
      <c r="AW733" s="15" t="s">
        <v>33</v>
      </c>
      <c r="AX733" s="15" t="s">
        <v>79</v>
      </c>
      <c r="AY733" s="225" t="s">
        <v>132</v>
      </c>
    </row>
    <row r="734" spans="1:65" s="2" customFormat="1" ht="16.5" customHeight="1">
      <c r="A734" s="36"/>
      <c r="B734" s="37"/>
      <c r="C734" s="226" t="s">
        <v>741</v>
      </c>
      <c r="D734" s="226" t="s">
        <v>230</v>
      </c>
      <c r="E734" s="227" t="s">
        <v>742</v>
      </c>
      <c r="F734" s="228" t="s">
        <v>650</v>
      </c>
      <c r="G734" s="229" t="s">
        <v>651</v>
      </c>
      <c r="H734" s="230">
        <v>46.171999999999997</v>
      </c>
      <c r="I734" s="231"/>
      <c r="J734" s="232">
        <f>ROUND(I734*H734,2)</f>
        <v>0</v>
      </c>
      <c r="K734" s="228" t="s">
        <v>139</v>
      </c>
      <c r="L734" s="233"/>
      <c r="M734" s="234" t="s">
        <v>19</v>
      </c>
      <c r="N734" s="235" t="s">
        <v>43</v>
      </c>
      <c r="O734" s="66"/>
      <c r="P734" s="184">
        <f>O734*H734</f>
        <v>0</v>
      </c>
      <c r="Q734" s="184">
        <v>1E-3</v>
      </c>
      <c r="R734" s="184">
        <f>Q734*H734</f>
        <v>4.6171999999999998E-2</v>
      </c>
      <c r="S734" s="184">
        <v>0</v>
      </c>
      <c r="T734" s="185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86" t="s">
        <v>346</v>
      </c>
      <c r="AT734" s="186" t="s">
        <v>230</v>
      </c>
      <c r="AU734" s="186" t="s">
        <v>141</v>
      </c>
      <c r="AY734" s="19" t="s">
        <v>132</v>
      </c>
      <c r="BE734" s="187">
        <f>IF(N734="základní",J734,0)</f>
        <v>0</v>
      </c>
      <c r="BF734" s="187">
        <f>IF(N734="snížená",J734,0)</f>
        <v>0</v>
      </c>
      <c r="BG734" s="187">
        <f>IF(N734="zákl. přenesená",J734,0)</f>
        <v>0</v>
      </c>
      <c r="BH734" s="187">
        <f>IF(N734="sníž. přenesená",J734,0)</f>
        <v>0</v>
      </c>
      <c r="BI734" s="187">
        <f>IF(N734="nulová",J734,0)</f>
        <v>0</v>
      </c>
      <c r="BJ734" s="19" t="s">
        <v>141</v>
      </c>
      <c r="BK734" s="187">
        <f>ROUND(I734*H734,2)</f>
        <v>0</v>
      </c>
      <c r="BL734" s="19" t="s">
        <v>243</v>
      </c>
      <c r="BM734" s="186" t="s">
        <v>743</v>
      </c>
    </row>
    <row r="735" spans="1:65" s="13" customFormat="1">
      <c r="B735" s="193"/>
      <c r="C735" s="194"/>
      <c r="D735" s="195" t="s">
        <v>145</v>
      </c>
      <c r="E735" s="196" t="s">
        <v>19</v>
      </c>
      <c r="F735" s="197" t="s">
        <v>146</v>
      </c>
      <c r="G735" s="194"/>
      <c r="H735" s="196" t="s">
        <v>19</v>
      </c>
      <c r="I735" s="198"/>
      <c r="J735" s="194"/>
      <c r="K735" s="194"/>
      <c r="L735" s="199"/>
      <c r="M735" s="200"/>
      <c r="N735" s="201"/>
      <c r="O735" s="201"/>
      <c r="P735" s="201"/>
      <c r="Q735" s="201"/>
      <c r="R735" s="201"/>
      <c r="S735" s="201"/>
      <c r="T735" s="202"/>
      <c r="AT735" s="203" t="s">
        <v>145</v>
      </c>
      <c r="AU735" s="203" t="s">
        <v>141</v>
      </c>
      <c r="AV735" s="13" t="s">
        <v>79</v>
      </c>
      <c r="AW735" s="13" t="s">
        <v>33</v>
      </c>
      <c r="AX735" s="13" t="s">
        <v>71</v>
      </c>
      <c r="AY735" s="203" t="s">
        <v>132</v>
      </c>
    </row>
    <row r="736" spans="1:65" s="13" customFormat="1">
      <c r="B736" s="193"/>
      <c r="C736" s="194"/>
      <c r="D736" s="195" t="s">
        <v>145</v>
      </c>
      <c r="E736" s="196" t="s">
        <v>19</v>
      </c>
      <c r="F736" s="197" t="s">
        <v>185</v>
      </c>
      <c r="G736" s="194"/>
      <c r="H736" s="196" t="s">
        <v>19</v>
      </c>
      <c r="I736" s="198"/>
      <c r="J736" s="194"/>
      <c r="K736" s="194"/>
      <c r="L736" s="199"/>
      <c r="M736" s="200"/>
      <c r="N736" s="201"/>
      <c r="O736" s="201"/>
      <c r="P736" s="201"/>
      <c r="Q736" s="201"/>
      <c r="R736" s="201"/>
      <c r="S736" s="201"/>
      <c r="T736" s="202"/>
      <c r="AT736" s="203" t="s">
        <v>145</v>
      </c>
      <c r="AU736" s="203" t="s">
        <v>141</v>
      </c>
      <c r="AV736" s="13" t="s">
        <v>79</v>
      </c>
      <c r="AW736" s="13" t="s">
        <v>33</v>
      </c>
      <c r="AX736" s="13" t="s">
        <v>71</v>
      </c>
      <c r="AY736" s="203" t="s">
        <v>132</v>
      </c>
    </row>
    <row r="737" spans="1:65" s="14" customFormat="1">
      <c r="B737" s="204"/>
      <c r="C737" s="205"/>
      <c r="D737" s="195" t="s">
        <v>145</v>
      </c>
      <c r="E737" s="206" t="s">
        <v>19</v>
      </c>
      <c r="F737" s="207" t="s">
        <v>740</v>
      </c>
      <c r="G737" s="205"/>
      <c r="H737" s="208">
        <v>19.309999999999999</v>
      </c>
      <c r="I737" s="209"/>
      <c r="J737" s="205"/>
      <c r="K737" s="205"/>
      <c r="L737" s="210"/>
      <c r="M737" s="211"/>
      <c r="N737" s="212"/>
      <c r="O737" s="212"/>
      <c r="P737" s="212"/>
      <c r="Q737" s="212"/>
      <c r="R737" s="212"/>
      <c r="S737" s="212"/>
      <c r="T737" s="213"/>
      <c r="AT737" s="214" t="s">
        <v>145</v>
      </c>
      <c r="AU737" s="214" t="s">
        <v>141</v>
      </c>
      <c r="AV737" s="14" t="s">
        <v>141</v>
      </c>
      <c r="AW737" s="14" t="s">
        <v>33</v>
      </c>
      <c r="AX737" s="14" t="s">
        <v>71</v>
      </c>
      <c r="AY737" s="214" t="s">
        <v>132</v>
      </c>
    </row>
    <row r="738" spans="1:65" s="14" customFormat="1">
      <c r="B738" s="204"/>
      <c r="C738" s="205"/>
      <c r="D738" s="195" t="s">
        <v>145</v>
      </c>
      <c r="E738" s="206" t="s">
        <v>19</v>
      </c>
      <c r="F738" s="207" t="s">
        <v>161</v>
      </c>
      <c r="G738" s="205"/>
      <c r="H738" s="208">
        <v>-1.379</v>
      </c>
      <c r="I738" s="209"/>
      <c r="J738" s="205"/>
      <c r="K738" s="205"/>
      <c r="L738" s="210"/>
      <c r="M738" s="211"/>
      <c r="N738" s="212"/>
      <c r="O738" s="212"/>
      <c r="P738" s="212"/>
      <c r="Q738" s="212"/>
      <c r="R738" s="212"/>
      <c r="S738" s="212"/>
      <c r="T738" s="213"/>
      <c r="AT738" s="214" t="s">
        <v>145</v>
      </c>
      <c r="AU738" s="214" t="s">
        <v>141</v>
      </c>
      <c r="AV738" s="14" t="s">
        <v>141</v>
      </c>
      <c r="AW738" s="14" t="s">
        <v>33</v>
      </c>
      <c r="AX738" s="14" t="s">
        <v>71</v>
      </c>
      <c r="AY738" s="214" t="s">
        <v>132</v>
      </c>
    </row>
    <row r="739" spans="1:65" s="15" customFormat="1">
      <c r="B739" s="215"/>
      <c r="C739" s="216"/>
      <c r="D739" s="195" t="s">
        <v>145</v>
      </c>
      <c r="E739" s="217" t="s">
        <v>19</v>
      </c>
      <c r="F739" s="218" t="s">
        <v>147</v>
      </c>
      <c r="G739" s="216"/>
      <c r="H739" s="219">
        <v>17.930999999999997</v>
      </c>
      <c r="I739" s="220"/>
      <c r="J739" s="216"/>
      <c r="K739" s="216"/>
      <c r="L739" s="221"/>
      <c r="M739" s="222"/>
      <c r="N739" s="223"/>
      <c r="O739" s="223"/>
      <c r="P739" s="223"/>
      <c r="Q739" s="223"/>
      <c r="R739" s="223"/>
      <c r="S739" s="223"/>
      <c r="T739" s="224"/>
      <c r="AT739" s="225" t="s">
        <v>145</v>
      </c>
      <c r="AU739" s="225" t="s">
        <v>141</v>
      </c>
      <c r="AV739" s="15" t="s">
        <v>140</v>
      </c>
      <c r="AW739" s="15" t="s">
        <v>33</v>
      </c>
      <c r="AX739" s="15" t="s">
        <v>79</v>
      </c>
      <c r="AY739" s="225" t="s">
        <v>132</v>
      </c>
    </row>
    <row r="740" spans="1:65" s="14" customFormat="1">
      <c r="B740" s="204"/>
      <c r="C740" s="205"/>
      <c r="D740" s="195" t="s">
        <v>145</v>
      </c>
      <c r="E740" s="205"/>
      <c r="F740" s="207" t="s">
        <v>744</v>
      </c>
      <c r="G740" s="205"/>
      <c r="H740" s="208">
        <v>46.171999999999997</v>
      </c>
      <c r="I740" s="209"/>
      <c r="J740" s="205"/>
      <c r="K740" s="205"/>
      <c r="L740" s="210"/>
      <c r="M740" s="211"/>
      <c r="N740" s="212"/>
      <c r="O740" s="212"/>
      <c r="P740" s="212"/>
      <c r="Q740" s="212"/>
      <c r="R740" s="212"/>
      <c r="S740" s="212"/>
      <c r="T740" s="213"/>
      <c r="AT740" s="214" t="s">
        <v>145</v>
      </c>
      <c r="AU740" s="214" t="s">
        <v>141</v>
      </c>
      <c r="AV740" s="14" t="s">
        <v>141</v>
      </c>
      <c r="AW740" s="14" t="s">
        <v>4</v>
      </c>
      <c r="AX740" s="14" t="s">
        <v>79</v>
      </c>
      <c r="AY740" s="214" t="s">
        <v>132</v>
      </c>
    </row>
    <row r="741" spans="1:65" s="2" customFormat="1" ht="24.2" customHeight="1">
      <c r="A741" s="36"/>
      <c r="B741" s="37"/>
      <c r="C741" s="175" t="s">
        <v>745</v>
      </c>
      <c r="D741" s="175" t="s">
        <v>135</v>
      </c>
      <c r="E741" s="176" t="s">
        <v>746</v>
      </c>
      <c r="F741" s="177" t="s">
        <v>747</v>
      </c>
      <c r="G741" s="178" t="s">
        <v>157</v>
      </c>
      <c r="H741" s="179">
        <v>17.931000000000001</v>
      </c>
      <c r="I741" s="180"/>
      <c r="J741" s="181">
        <f>ROUND(I741*H741,2)</f>
        <v>0</v>
      </c>
      <c r="K741" s="177" t="s">
        <v>139</v>
      </c>
      <c r="L741" s="41"/>
      <c r="M741" s="182" t="s">
        <v>19</v>
      </c>
      <c r="N741" s="183" t="s">
        <v>43</v>
      </c>
      <c r="O741" s="66"/>
      <c r="P741" s="184">
        <f>O741*H741</f>
        <v>0</v>
      </c>
      <c r="Q741" s="184">
        <v>5.1999999999999998E-3</v>
      </c>
      <c r="R741" s="184">
        <f>Q741*H741</f>
        <v>9.3241199999999996E-2</v>
      </c>
      <c r="S741" s="184">
        <v>0</v>
      </c>
      <c r="T741" s="185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86" t="s">
        <v>243</v>
      </c>
      <c r="AT741" s="186" t="s">
        <v>135</v>
      </c>
      <c r="AU741" s="186" t="s">
        <v>141</v>
      </c>
      <c r="AY741" s="19" t="s">
        <v>132</v>
      </c>
      <c r="BE741" s="187">
        <f>IF(N741="základní",J741,0)</f>
        <v>0</v>
      </c>
      <c r="BF741" s="187">
        <f>IF(N741="snížená",J741,0)</f>
        <v>0</v>
      </c>
      <c r="BG741" s="187">
        <f>IF(N741="zákl. přenesená",J741,0)</f>
        <v>0</v>
      </c>
      <c r="BH741" s="187">
        <f>IF(N741="sníž. přenesená",J741,0)</f>
        <v>0</v>
      </c>
      <c r="BI741" s="187">
        <f>IF(N741="nulová",J741,0)</f>
        <v>0</v>
      </c>
      <c r="BJ741" s="19" t="s">
        <v>141</v>
      </c>
      <c r="BK741" s="187">
        <f>ROUND(I741*H741,2)</f>
        <v>0</v>
      </c>
      <c r="BL741" s="19" t="s">
        <v>243</v>
      </c>
      <c r="BM741" s="186" t="s">
        <v>748</v>
      </c>
    </row>
    <row r="742" spans="1:65" s="2" customFormat="1">
      <c r="A742" s="36"/>
      <c r="B742" s="37"/>
      <c r="C742" s="38"/>
      <c r="D742" s="188" t="s">
        <v>143</v>
      </c>
      <c r="E742" s="38"/>
      <c r="F742" s="189" t="s">
        <v>749</v>
      </c>
      <c r="G742" s="38"/>
      <c r="H742" s="38"/>
      <c r="I742" s="190"/>
      <c r="J742" s="38"/>
      <c r="K742" s="38"/>
      <c r="L742" s="41"/>
      <c r="M742" s="191"/>
      <c r="N742" s="192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143</v>
      </c>
      <c r="AU742" s="19" t="s">
        <v>141</v>
      </c>
    </row>
    <row r="743" spans="1:65" s="13" customFormat="1">
      <c r="B743" s="193"/>
      <c r="C743" s="194"/>
      <c r="D743" s="195" t="s">
        <v>145</v>
      </c>
      <c r="E743" s="196" t="s">
        <v>19</v>
      </c>
      <c r="F743" s="197" t="s">
        <v>146</v>
      </c>
      <c r="G743" s="194"/>
      <c r="H743" s="196" t="s">
        <v>19</v>
      </c>
      <c r="I743" s="198"/>
      <c r="J743" s="194"/>
      <c r="K743" s="194"/>
      <c r="L743" s="199"/>
      <c r="M743" s="200"/>
      <c r="N743" s="201"/>
      <c r="O743" s="201"/>
      <c r="P743" s="201"/>
      <c r="Q743" s="201"/>
      <c r="R743" s="201"/>
      <c r="S743" s="201"/>
      <c r="T743" s="202"/>
      <c r="AT743" s="203" t="s">
        <v>145</v>
      </c>
      <c r="AU743" s="203" t="s">
        <v>141</v>
      </c>
      <c r="AV743" s="13" t="s">
        <v>79</v>
      </c>
      <c r="AW743" s="13" t="s">
        <v>33</v>
      </c>
      <c r="AX743" s="13" t="s">
        <v>71</v>
      </c>
      <c r="AY743" s="203" t="s">
        <v>132</v>
      </c>
    </row>
    <row r="744" spans="1:65" s="13" customFormat="1">
      <c r="B744" s="193"/>
      <c r="C744" s="194"/>
      <c r="D744" s="195" t="s">
        <v>145</v>
      </c>
      <c r="E744" s="196" t="s">
        <v>19</v>
      </c>
      <c r="F744" s="197" t="s">
        <v>185</v>
      </c>
      <c r="G744" s="194"/>
      <c r="H744" s="196" t="s">
        <v>19</v>
      </c>
      <c r="I744" s="198"/>
      <c r="J744" s="194"/>
      <c r="K744" s="194"/>
      <c r="L744" s="199"/>
      <c r="M744" s="200"/>
      <c r="N744" s="201"/>
      <c r="O744" s="201"/>
      <c r="P744" s="201"/>
      <c r="Q744" s="201"/>
      <c r="R744" s="201"/>
      <c r="S744" s="201"/>
      <c r="T744" s="202"/>
      <c r="AT744" s="203" t="s">
        <v>145</v>
      </c>
      <c r="AU744" s="203" t="s">
        <v>141</v>
      </c>
      <c r="AV744" s="13" t="s">
        <v>79</v>
      </c>
      <c r="AW744" s="13" t="s">
        <v>33</v>
      </c>
      <c r="AX744" s="13" t="s">
        <v>71</v>
      </c>
      <c r="AY744" s="203" t="s">
        <v>132</v>
      </c>
    </row>
    <row r="745" spans="1:65" s="14" customFormat="1">
      <c r="B745" s="204"/>
      <c r="C745" s="205"/>
      <c r="D745" s="195" t="s">
        <v>145</v>
      </c>
      <c r="E745" s="206" t="s">
        <v>19</v>
      </c>
      <c r="F745" s="207" t="s">
        <v>740</v>
      </c>
      <c r="G745" s="205"/>
      <c r="H745" s="208">
        <v>19.309999999999999</v>
      </c>
      <c r="I745" s="209"/>
      <c r="J745" s="205"/>
      <c r="K745" s="205"/>
      <c r="L745" s="210"/>
      <c r="M745" s="211"/>
      <c r="N745" s="212"/>
      <c r="O745" s="212"/>
      <c r="P745" s="212"/>
      <c r="Q745" s="212"/>
      <c r="R745" s="212"/>
      <c r="S745" s="212"/>
      <c r="T745" s="213"/>
      <c r="AT745" s="214" t="s">
        <v>145</v>
      </c>
      <c r="AU745" s="214" t="s">
        <v>141</v>
      </c>
      <c r="AV745" s="14" t="s">
        <v>141</v>
      </c>
      <c r="AW745" s="14" t="s">
        <v>33</v>
      </c>
      <c r="AX745" s="14" t="s">
        <v>71</v>
      </c>
      <c r="AY745" s="214" t="s">
        <v>132</v>
      </c>
    </row>
    <row r="746" spans="1:65" s="14" customFormat="1">
      <c r="B746" s="204"/>
      <c r="C746" s="205"/>
      <c r="D746" s="195" t="s">
        <v>145</v>
      </c>
      <c r="E746" s="206" t="s">
        <v>19</v>
      </c>
      <c r="F746" s="207" t="s">
        <v>161</v>
      </c>
      <c r="G746" s="205"/>
      <c r="H746" s="208">
        <v>-1.379</v>
      </c>
      <c r="I746" s="209"/>
      <c r="J746" s="205"/>
      <c r="K746" s="205"/>
      <c r="L746" s="210"/>
      <c r="M746" s="211"/>
      <c r="N746" s="212"/>
      <c r="O746" s="212"/>
      <c r="P746" s="212"/>
      <c r="Q746" s="212"/>
      <c r="R746" s="212"/>
      <c r="S746" s="212"/>
      <c r="T746" s="213"/>
      <c r="AT746" s="214" t="s">
        <v>145</v>
      </c>
      <c r="AU746" s="214" t="s">
        <v>141</v>
      </c>
      <c r="AV746" s="14" t="s">
        <v>141</v>
      </c>
      <c r="AW746" s="14" t="s">
        <v>33</v>
      </c>
      <c r="AX746" s="14" t="s">
        <v>71</v>
      </c>
      <c r="AY746" s="214" t="s">
        <v>132</v>
      </c>
    </row>
    <row r="747" spans="1:65" s="15" customFormat="1">
      <c r="B747" s="215"/>
      <c r="C747" s="216"/>
      <c r="D747" s="195" t="s">
        <v>145</v>
      </c>
      <c r="E747" s="217" t="s">
        <v>19</v>
      </c>
      <c r="F747" s="218" t="s">
        <v>147</v>
      </c>
      <c r="G747" s="216"/>
      <c r="H747" s="219">
        <v>17.930999999999997</v>
      </c>
      <c r="I747" s="220"/>
      <c r="J747" s="216"/>
      <c r="K747" s="216"/>
      <c r="L747" s="221"/>
      <c r="M747" s="222"/>
      <c r="N747" s="223"/>
      <c r="O747" s="223"/>
      <c r="P747" s="223"/>
      <c r="Q747" s="223"/>
      <c r="R747" s="223"/>
      <c r="S747" s="223"/>
      <c r="T747" s="224"/>
      <c r="AT747" s="225" t="s">
        <v>145</v>
      </c>
      <c r="AU747" s="225" t="s">
        <v>141</v>
      </c>
      <c r="AV747" s="15" t="s">
        <v>140</v>
      </c>
      <c r="AW747" s="15" t="s">
        <v>33</v>
      </c>
      <c r="AX747" s="15" t="s">
        <v>79</v>
      </c>
      <c r="AY747" s="225" t="s">
        <v>132</v>
      </c>
    </row>
    <row r="748" spans="1:65" s="2" customFormat="1" ht="16.5" customHeight="1">
      <c r="A748" s="36"/>
      <c r="B748" s="37"/>
      <c r="C748" s="226" t="s">
        <v>750</v>
      </c>
      <c r="D748" s="226" t="s">
        <v>230</v>
      </c>
      <c r="E748" s="227" t="s">
        <v>751</v>
      </c>
      <c r="F748" s="228" t="s">
        <v>752</v>
      </c>
      <c r="G748" s="229" t="s">
        <v>157</v>
      </c>
      <c r="H748" s="230">
        <v>19.724</v>
      </c>
      <c r="I748" s="231"/>
      <c r="J748" s="232">
        <f>ROUND(I748*H748,2)</f>
        <v>0</v>
      </c>
      <c r="K748" s="228" t="s">
        <v>139</v>
      </c>
      <c r="L748" s="233"/>
      <c r="M748" s="234" t="s">
        <v>19</v>
      </c>
      <c r="N748" s="235" t="s">
        <v>43</v>
      </c>
      <c r="O748" s="66"/>
      <c r="P748" s="184">
        <f>O748*H748</f>
        <v>0</v>
      </c>
      <c r="Q748" s="184">
        <v>1.26E-2</v>
      </c>
      <c r="R748" s="184">
        <f>Q748*H748</f>
        <v>0.2485224</v>
      </c>
      <c r="S748" s="184">
        <v>0</v>
      </c>
      <c r="T748" s="185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86" t="s">
        <v>346</v>
      </c>
      <c r="AT748" s="186" t="s">
        <v>230</v>
      </c>
      <c r="AU748" s="186" t="s">
        <v>141</v>
      </c>
      <c r="AY748" s="19" t="s">
        <v>132</v>
      </c>
      <c r="BE748" s="187">
        <f>IF(N748="základní",J748,0)</f>
        <v>0</v>
      </c>
      <c r="BF748" s="187">
        <f>IF(N748="snížená",J748,0)</f>
        <v>0</v>
      </c>
      <c r="BG748" s="187">
        <f>IF(N748="zákl. přenesená",J748,0)</f>
        <v>0</v>
      </c>
      <c r="BH748" s="187">
        <f>IF(N748="sníž. přenesená",J748,0)</f>
        <v>0</v>
      </c>
      <c r="BI748" s="187">
        <f>IF(N748="nulová",J748,0)</f>
        <v>0</v>
      </c>
      <c r="BJ748" s="19" t="s">
        <v>141</v>
      </c>
      <c r="BK748" s="187">
        <f>ROUND(I748*H748,2)</f>
        <v>0</v>
      </c>
      <c r="BL748" s="19" t="s">
        <v>243</v>
      </c>
      <c r="BM748" s="186" t="s">
        <v>753</v>
      </c>
    </row>
    <row r="749" spans="1:65" s="13" customFormat="1">
      <c r="B749" s="193"/>
      <c r="C749" s="194"/>
      <c r="D749" s="195" t="s">
        <v>145</v>
      </c>
      <c r="E749" s="196" t="s">
        <v>19</v>
      </c>
      <c r="F749" s="197" t="s">
        <v>146</v>
      </c>
      <c r="G749" s="194"/>
      <c r="H749" s="196" t="s">
        <v>19</v>
      </c>
      <c r="I749" s="198"/>
      <c r="J749" s="194"/>
      <c r="K749" s="194"/>
      <c r="L749" s="199"/>
      <c r="M749" s="200"/>
      <c r="N749" s="201"/>
      <c r="O749" s="201"/>
      <c r="P749" s="201"/>
      <c r="Q749" s="201"/>
      <c r="R749" s="201"/>
      <c r="S749" s="201"/>
      <c r="T749" s="202"/>
      <c r="AT749" s="203" t="s">
        <v>145</v>
      </c>
      <c r="AU749" s="203" t="s">
        <v>141</v>
      </c>
      <c r="AV749" s="13" t="s">
        <v>79</v>
      </c>
      <c r="AW749" s="13" t="s">
        <v>33</v>
      </c>
      <c r="AX749" s="13" t="s">
        <v>71</v>
      </c>
      <c r="AY749" s="203" t="s">
        <v>132</v>
      </c>
    </row>
    <row r="750" spans="1:65" s="13" customFormat="1">
      <c r="B750" s="193"/>
      <c r="C750" s="194"/>
      <c r="D750" s="195" t="s">
        <v>145</v>
      </c>
      <c r="E750" s="196" t="s">
        <v>19</v>
      </c>
      <c r="F750" s="197" t="s">
        <v>185</v>
      </c>
      <c r="G750" s="194"/>
      <c r="H750" s="196" t="s">
        <v>19</v>
      </c>
      <c r="I750" s="198"/>
      <c r="J750" s="194"/>
      <c r="K750" s="194"/>
      <c r="L750" s="199"/>
      <c r="M750" s="200"/>
      <c r="N750" s="201"/>
      <c r="O750" s="201"/>
      <c r="P750" s="201"/>
      <c r="Q750" s="201"/>
      <c r="R750" s="201"/>
      <c r="S750" s="201"/>
      <c r="T750" s="202"/>
      <c r="AT750" s="203" t="s">
        <v>145</v>
      </c>
      <c r="AU750" s="203" t="s">
        <v>141</v>
      </c>
      <c r="AV750" s="13" t="s">
        <v>79</v>
      </c>
      <c r="AW750" s="13" t="s">
        <v>33</v>
      </c>
      <c r="AX750" s="13" t="s">
        <v>71</v>
      </c>
      <c r="AY750" s="203" t="s">
        <v>132</v>
      </c>
    </row>
    <row r="751" spans="1:65" s="14" customFormat="1">
      <c r="B751" s="204"/>
      <c r="C751" s="205"/>
      <c r="D751" s="195" t="s">
        <v>145</v>
      </c>
      <c r="E751" s="206" t="s">
        <v>19</v>
      </c>
      <c r="F751" s="207" t="s">
        <v>740</v>
      </c>
      <c r="G751" s="205"/>
      <c r="H751" s="208">
        <v>19.309999999999999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145</v>
      </c>
      <c r="AU751" s="214" t="s">
        <v>141</v>
      </c>
      <c r="AV751" s="14" t="s">
        <v>141</v>
      </c>
      <c r="AW751" s="14" t="s">
        <v>33</v>
      </c>
      <c r="AX751" s="14" t="s">
        <v>71</v>
      </c>
      <c r="AY751" s="214" t="s">
        <v>132</v>
      </c>
    </row>
    <row r="752" spans="1:65" s="14" customFormat="1">
      <c r="B752" s="204"/>
      <c r="C752" s="205"/>
      <c r="D752" s="195" t="s">
        <v>145</v>
      </c>
      <c r="E752" s="206" t="s">
        <v>19</v>
      </c>
      <c r="F752" s="207" t="s">
        <v>161</v>
      </c>
      <c r="G752" s="205"/>
      <c r="H752" s="208">
        <v>-1.379</v>
      </c>
      <c r="I752" s="209"/>
      <c r="J752" s="205"/>
      <c r="K752" s="205"/>
      <c r="L752" s="210"/>
      <c r="M752" s="211"/>
      <c r="N752" s="212"/>
      <c r="O752" s="212"/>
      <c r="P752" s="212"/>
      <c r="Q752" s="212"/>
      <c r="R752" s="212"/>
      <c r="S752" s="212"/>
      <c r="T752" s="213"/>
      <c r="AT752" s="214" t="s">
        <v>145</v>
      </c>
      <c r="AU752" s="214" t="s">
        <v>141</v>
      </c>
      <c r="AV752" s="14" t="s">
        <v>141</v>
      </c>
      <c r="AW752" s="14" t="s">
        <v>33</v>
      </c>
      <c r="AX752" s="14" t="s">
        <v>71</v>
      </c>
      <c r="AY752" s="214" t="s">
        <v>132</v>
      </c>
    </row>
    <row r="753" spans="1:65" s="15" customFormat="1">
      <c r="B753" s="215"/>
      <c r="C753" s="216"/>
      <c r="D753" s="195" t="s">
        <v>145</v>
      </c>
      <c r="E753" s="217" t="s">
        <v>19</v>
      </c>
      <c r="F753" s="218" t="s">
        <v>147</v>
      </c>
      <c r="G753" s="216"/>
      <c r="H753" s="219">
        <v>17.930999999999997</v>
      </c>
      <c r="I753" s="220"/>
      <c r="J753" s="216"/>
      <c r="K753" s="216"/>
      <c r="L753" s="221"/>
      <c r="M753" s="222"/>
      <c r="N753" s="223"/>
      <c r="O753" s="223"/>
      <c r="P753" s="223"/>
      <c r="Q753" s="223"/>
      <c r="R753" s="223"/>
      <c r="S753" s="223"/>
      <c r="T753" s="224"/>
      <c r="AT753" s="225" t="s">
        <v>145</v>
      </c>
      <c r="AU753" s="225" t="s">
        <v>141</v>
      </c>
      <c r="AV753" s="15" t="s">
        <v>140</v>
      </c>
      <c r="AW753" s="15" t="s">
        <v>33</v>
      </c>
      <c r="AX753" s="15" t="s">
        <v>79</v>
      </c>
      <c r="AY753" s="225" t="s">
        <v>132</v>
      </c>
    </row>
    <row r="754" spans="1:65" s="14" customFormat="1">
      <c r="B754" s="204"/>
      <c r="C754" s="205"/>
      <c r="D754" s="195" t="s">
        <v>145</v>
      </c>
      <c r="E754" s="205"/>
      <c r="F754" s="207" t="s">
        <v>754</v>
      </c>
      <c r="G754" s="205"/>
      <c r="H754" s="208">
        <v>19.724</v>
      </c>
      <c r="I754" s="209"/>
      <c r="J754" s="205"/>
      <c r="K754" s="205"/>
      <c r="L754" s="210"/>
      <c r="M754" s="211"/>
      <c r="N754" s="212"/>
      <c r="O754" s="212"/>
      <c r="P754" s="212"/>
      <c r="Q754" s="212"/>
      <c r="R754" s="212"/>
      <c r="S754" s="212"/>
      <c r="T754" s="213"/>
      <c r="AT754" s="214" t="s">
        <v>145</v>
      </c>
      <c r="AU754" s="214" t="s">
        <v>141</v>
      </c>
      <c r="AV754" s="14" t="s">
        <v>141</v>
      </c>
      <c r="AW754" s="14" t="s">
        <v>4</v>
      </c>
      <c r="AX754" s="14" t="s">
        <v>79</v>
      </c>
      <c r="AY754" s="214" t="s">
        <v>132</v>
      </c>
    </row>
    <row r="755" spans="1:65" s="2" customFormat="1" ht="16.5" customHeight="1">
      <c r="A755" s="36"/>
      <c r="B755" s="37"/>
      <c r="C755" s="175" t="s">
        <v>755</v>
      </c>
      <c r="D755" s="175" t="s">
        <v>135</v>
      </c>
      <c r="E755" s="176" t="s">
        <v>756</v>
      </c>
      <c r="F755" s="177" t="s">
        <v>757</v>
      </c>
      <c r="G755" s="178" t="s">
        <v>171</v>
      </c>
      <c r="H755" s="179">
        <v>1</v>
      </c>
      <c r="I755" s="180"/>
      <c r="J755" s="181">
        <f>ROUND(I755*H755,2)</f>
        <v>0</v>
      </c>
      <c r="K755" s="177" t="s">
        <v>139</v>
      </c>
      <c r="L755" s="41"/>
      <c r="M755" s="182" t="s">
        <v>19</v>
      </c>
      <c r="N755" s="183" t="s">
        <v>43</v>
      </c>
      <c r="O755" s="66"/>
      <c r="P755" s="184">
        <f>O755*H755</f>
        <v>0</v>
      </c>
      <c r="Q755" s="184">
        <v>5.5000000000000003E-4</v>
      </c>
      <c r="R755" s="184">
        <f>Q755*H755</f>
        <v>5.5000000000000003E-4</v>
      </c>
      <c r="S755" s="184">
        <v>0</v>
      </c>
      <c r="T755" s="185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86" t="s">
        <v>243</v>
      </c>
      <c r="AT755" s="186" t="s">
        <v>135</v>
      </c>
      <c r="AU755" s="186" t="s">
        <v>141</v>
      </c>
      <c r="AY755" s="19" t="s">
        <v>132</v>
      </c>
      <c r="BE755" s="187">
        <f>IF(N755="základní",J755,0)</f>
        <v>0</v>
      </c>
      <c r="BF755" s="187">
        <f>IF(N755="snížená",J755,0)</f>
        <v>0</v>
      </c>
      <c r="BG755" s="187">
        <f>IF(N755="zákl. přenesená",J755,0)</f>
        <v>0</v>
      </c>
      <c r="BH755" s="187">
        <f>IF(N755="sníž. přenesená",J755,0)</f>
        <v>0</v>
      </c>
      <c r="BI755" s="187">
        <f>IF(N755="nulová",J755,0)</f>
        <v>0</v>
      </c>
      <c r="BJ755" s="19" t="s">
        <v>141</v>
      </c>
      <c r="BK755" s="187">
        <f>ROUND(I755*H755,2)</f>
        <v>0</v>
      </c>
      <c r="BL755" s="19" t="s">
        <v>243</v>
      </c>
      <c r="BM755" s="186" t="s">
        <v>758</v>
      </c>
    </row>
    <row r="756" spans="1:65" s="2" customFormat="1">
      <c r="A756" s="36"/>
      <c r="B756" s="37"/>
      <c r="C756" s="38"/>
      <c r="D756" s="188" t="s">
        <v>143</v>
      </c>
      <c r="E756" s="38"/>
      <c r="F756" s="189" t="s">
        <v>759</v>
      </c>
      <c r="G756" s="38"/>
      <c r="H756" s="38"/>
      <c r="I756" s="190"/>
      <c r="J756" s="38"/>
      <c r="K756" s="38"/>
      <c r="L756" s="41"/>
      <c r="M756" s="191"/>
      <c r="N756" s="192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143</v>
      </c>
      <c r="AU756" s="19" t="s">
        <v>141</v>
      </c>
    </row>
    <row r="757" spans="1:65" s="13" customFormat="1">
      <c r="B757" s="193"/>
      <c r="C757" s="194"/>
      <c r="D757" s="195" t="s">
        <v>145</v>
      </c>
      <c r="E757" s="196" t="s">
        <v>19</v>
      </c>
      <c r="F757" s="197" t="s">
        <v>146</v>
      </c>
      <c r="G757" s="194"/>
      <c r="H757" s="196" t="s">
        <v>19</v>
      </c>
      <c r="I757" s="198"/>
      <c r="J757" s="194"/>
      <c r="K757" s="194"/>
      <c r="L757" s="199"/>
      <c r="M757" s="200"/>
      <c r="N757" s="201"/>
      <c r="O757" s="201"/>
      <c r="P757" s="201"/>
      <c r="Q757" s="201"/>
      <c r="R757" s="201"/>
      <c r="S757" s="201"/>
      <c r="T757" s="202"/>
      <c r="AT757" s="203" t="s">
        <v>145</v>
      </c>
      <c r="AU757" s="203" t="s">
        <v>141</v>
      </c>
      <c r="AV757" s="13" t="s">
        <v>79</v>
      </c>
      <c r="AW757" s="13" t="s">
        <v>33</v>
      </c>
      <c r="AX757" s="13" t="s">
        <v>71</v>
      </c>
      <c r="AY757" s="203" t="s">
        <v>132</v>
      </c>
    </row>
    <row r="758" spans="1:65" s="13" customFormat="1">
      <c r="B758" s="193"/>
      <c r="C758" s="194"/>
      <c r="D758" s="195" t="s">
        <v>145</v>
      </c>
      <c r="E758" s="196" t="s">
        <v>19</v>
      </c>
      <c r="F758" s="197" t="s">
        <v>185</v>
      </c>
      <c r="G758" s="194"/>
      <c r="H758" s="196" t="s">
        <v>19</v>
      </c>
      <c r="I758" s="198"/>
      <c r="J758" s="194"/>
      <c r="K758" s="194"/>
      <c r="L758" s="199"/>
      <c r="M758" s="200"/>
      <c r="N758" s="201"/>
      <c r="O758" s="201"/>
      <c r="P758" s="201"/>
      <c r="Q758" s="201"/>
      <c r="R758" s="201"/>
      <c r="S758" s="201"/>
      <c r="T758" s="202"/>
      <c r="AT758" s="203" t="s">
        <v>145</v>
      </c>
      <c r="AU758" s="203" t="s">
        <v>141</v>
      </c>
      <c r="AV758" s="13" t="s">
        <v>79</v>
      </c>
      <c r="AW758" s="13" t="s">
        <v>33</v>
      </c>
      <c r="AX758" s="13" t="s">
        <v>71</v>
      </c>
      <c r="AY758" s="203" t="s">
        <v>132</v>
      </c>
    </row>
    <row r="759" spans="1:65" s="14" customFormat="1">
      <c r="B759" s="204"/>
      <c r="C759" s="205"/>
      <c r="D759" s="195" t="s">
        <v>145</v>
      </c>
      <c r="E759" s="206" t="s">
        <v>19</v>
      </c>
      <c r="F759" s="207" t="s">
        <v>79</v>
      </c>
      <c r="G759" s="205"/>
      <c r="H759" s="208">
        <v>1</v>
      </c>
      <c r="I759" s="209"/>
      <c r="J759" s="205"/>
      <c r="K759" s="205"/>
      <c r="L759" s="210"/>
      <c r="M759" s="211"/>
      <c r="N759" s="212"/>
      <c r="O759" s="212"/>
      <c r="P759" s="212"/>
      <c r="Q759" s="212"/>
      <c r="R759" s="212"/>
      <c r="S759" s="212"/>
      <c r="T759" s="213"/>
      <c r="AT759" s="214" t="s">
        <v>145</v>
      </c>
      <c r="AU759" s="214" t="s">
        <v>141</v>
      </c>
      <c r="AV759" s="14" t="s">
        <v>141</v>
      </c>
      <c r="AW759" s="14" t="s">
        <v>33</v>
      </c>
      <c r="AX759" s="14" t="s">
        <v>71</v>
      </c>
      <c r="AY759" s="214" t="s">
        <v>132</v>
      </c>
    </row>
    <row r="760" spans="1:65" s="15" customFormat="1">
      <c r="B760" s="215"/>
      <c r="C760" s="216"/>
      <c r="D760" s="195" t="s">
        <v>145</v>
      </c>
      <c r="E760" s="217" t="s">
        <v>19</v>
      </c>
      <c r="F760" s="218" t="s">
        <v>147</v>
      </c>
      <c r="G760" s="216"/>
      <c r="H760" s="219">
        <v>1</v>
      </c>
      <c r="I760" s="220"/>
      <c r="J760" s="216"/>
      <c r="K760" s="216"/>
      <c r="L760" s="221"/>
      <c r="M760" s="222"/>
      <c r="N760" s="223"/>
      <c r="O760" s="223"/>
      <c r="P760" s="223"/>
      <c r="Q760" s="223"/>
      <c r="R760" s="223"/>
      <c r="S760" s="223"/>
      <c r="T760" s="224"/>
      <c r="AT760" s="225" t="s">
        <v>145</v>
      </c>
      <c r="AU760" s="225" t="s">
        <v>141</v>
      </c>
      <c r="AV760" s="15" t="s">
        <v>140</v>
      </c>
      <c r="AW760" s="15" t="s">
        <v>33</v>
      </c>
      <c r="AX760" s="15" t="s">
        <v>79</v>
      </c>
      <c r="AY760" s="225" t="s">
        <v>132</v>
      </c>
    </row>
    <row r="761" spans="1:65" s="2" customFormat="1" ht="16.5" customHeight="1">
      <c r="A761" s="36"/>
      <c r="B761" s="37"/>
      <c r="C761" s="175" t="s">
        <v>760</v>
      </c>
      <c r="D761" s="175" t="s">
        <v>135</v>
      </c>
      <c r="E761" s="176" t="s">
        <v>761</v>
      </c>
      <c r="F761" s="177" t="s">
        <v>762</v>
      </c>
      <c r="G761" s="178" t="s">
        <v>171</v>
      </c>
      <c r="H761" s="179">
        <v>9.1950000000000003</v>
      </c>
      <c r="I761" s="180"/>
      <c r="J761" s="181">
        <f>ROUND(I761*H761,2)</f>
        <v>0</v>
      </c>
      <c r="K761" s="177" t="s">
        <v>139</v>
      </c>
      <c r="L761" s="41"/>
      <c r="M761" s="182" t="s">
        <v>19</v>
      </c>
      <c r="N761" s="183" t="s">
        <v>43</v>
      </c>
      <c r="O761" s="66"/>
      <c r="P761" s="184">
        <f>O761*H761</f>
        <v>0</v>
      </c>
      <c r="Q761" s="184">
        <v>5.0000000000000001E-4</v>
      </c>
      <c r="R761" s="184">
        <f>Q761*H761</f>
        <v>4.5975E-3</v>
      </c>
      <c r="S761" s="184">
        <v>0</v>
      </c>
      <c r="T761" s="185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86" t="s">
        <v>243</v>
      </c>
      <c r="AT761" s="186" t="s">
        <v>135</v>
      </c>
      <c r="AU761" s="186" t="s">
        <v>141</v>
      </c>
      <c r="AY761" s="19" t="s">
        <v>132</v>
      </c>
      <c r="BE761" s="187">
        <f>IF(N761="základní",J761,0)</f>
        <v>0</v>
      </c>
      <c r="BF761" s="187">
        <f>IF(N761="snížená",J761,0)</f>
        <v>0</v>
      </c>
      <c r="BG761" s="187">
        <f>IF(N761="zákl. přenesená",J761,0)</f>
        <v>0</v>
      </c>
      <c r="BH761" s="187">
        <f>IF(N761="sníž. přenesená",J761,0)</f>
        <v>0</v>
      </c>
      <c r="BI761" s="187">
        <f>IF(N761="nulová",J761,0)</f>
        <v>0</v>
      </c>
      <c r="BJ761" s="19" t="s">
        <v>141</v>
      </c>
      <c r="BK761" s="187">
        <f>ROUND(I761*H761,2)</f>
        <v>0</v>
      </c>
      <c r="BL761" s="19" t="s">
        <v>243</v>
      </c>
      <c r="BM761" s="186" t="s">
        <v>763</v>
      </c>
    </row>
    <row r="762" spans="1:65" s="2" customFormat="1">
      <c r="A762" s="36"/>
      <c r="B762" s="37"/>
      <c r="C762" s="38"/>
      <c r="D762" s="188" t="s">
        <v>143</v>
      </c>
      <c r="E762" s="38"/>
      <c r="F762" s="189" t="s">
        <v>764</v>
      </c>
      <c r="G762" s="38"/>
      <c r="H762" s="38"/>
      <c r="I762" s="190"/>
      <c r="J762" s="38"/>
      <c r="K762" s="38"/>
      <c r="L762" s="41"/>
      <c r="M762" s="191"/>
      <c r="N762" s="192"/>
      <c r="O762" s="66"/>
      <c r="P762" s="66"/>
      <c r="Q762" s="66"/>
      <c r="R762" s="66"/>
      <c r="S762" s="66"/>
      <c r="T762" s="67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9" t="s">
        <v>143</v>
      </c>
      <c r="AU762" s="19" t="s">
        <v>141</v>
      </c>
    </row>
    <row r="763" spans="1:65" s="13" customFormat="1">
      <c r="B763" s="193"/>
      <c r="C763" s="194"/>
      <c r="D763" s="195" t="s">
        <v>145</v>
      </c>
      <c r="E763" s="196" t="s">
        <v>19</v>
      </c>
      <c r="F763" s="197" t="s">
        <v>146</v>
      </c>
      <c r="G763" s="194"/>
      <c r="H763" s="196" t="s">
        <v>19</v>
      </c>
      <c r="I763" s="198"/>
      <c r="J763" s="194"/>
      <c r="K763" s="194"/>
      <c r="L763" s="199"/>
      <c r="M763" s="200"/>
      <c r="N763" s="201"/>
      <c r="O763" s="201"/>
      <c r="P763" s="201"/>
      <c r="Q763" s="201"/>
      <c r="R763" s="201"/>
      <c r="S763" s="201"/>
      <c r="T763" s="202"/>
      <c r="AT763" s="203" t="s">
        <v>145</v>
      </c>
      <c r="AU763" s="203" t="s">
        <v>141</v>
      </c>
      <c r="AV763" s="13" t="s">
        <v>79</v>
      </c>
      <c r="AW763" s="13" t="s">
        <v>33</v>
      </c>
      <c r="AX763" s="13" t="s">
        <v>71</v>
      </c>
      <c r="AY763" s="203" t="s">
        <v>132</v>
      </c>
    </row>
    <row r="764" spans="1:65" s="13" customFormat="1">
      <c r="B764" s="193"/>
      <c r="C764" s="194"/>
      <c r="D764" s="195" t="s">
        <v>145</v>
      </c>
      <c r="E764" s="196" t="s">
        <v>19</v>
      </c>
      <c r="F764" s="197" t="s">
        <v>185</v>
      </c>
      <c r="G764" s="194"/>
      <c r="H764" s="196" t="s">
        <v>19</v>
      </c>
      <c r="I764" s="198"/>
      <c r="J764" s="194"/>
      <c r="K764" s="194"/>
      <c r="L764" s="199"/>
      <c r="M764" s="200"/>
      <c r="N764" s="201"/>
      <c r="O764" s="201"/>
      <c r="P764" s="201"/>
      <c r="Q764" s="201"/>
      <c r="R764" s="201"/>
      <c r="S764" s="201"/>
      <c r="T764" s="202"/>
      <c r="AT764" s="203" t="s">
        <v>145</v>
      </c>
      <c r="AU764" s="203" t="s">
        <v>141</v>
      </c>
      <c r="AV764" s="13" t="s">
        <v>79</v>
      </c>
      <c r="AW764" s="13" t="s">
        <v>33</v>
      </c>
      <c r="AX764" s="13" t="s">
        <v>71</v>
      </c>
      <c r="AY764" s="203" t="s">
        <v>132</v>
      </c>
    </row>
    <row r="765" spans="1:65" s="14" customFormat="1">
      <c r="B765" s="204"/>
      <c r="C765" s="205"/>
      <c r="D765" s="195" t="s">
        <v>145</v>
      </c>
      <c r="E765" s="206" t="s">
        <v>19</v>
      </c>
      <c r="F765" s="207" t="s">
        <v>669</v>
      </c>
      <c r="G765" s="205"/>
      <c r="H765" s="208">
        <v>9.1950000000000003</v>
      </c>
      <c r="I765" s="209"/>
      <c r="J765" s="205"/>
      <c r="K765" s="205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145</v>
      </c>
      <c r="AU765" s="214" t="s">
        <v>141</v>
      </c>
      <c r="AV765" s="14" t="s">
        <v>141</v>
      </c>
      <c r="AW765" s="14" t="s">
        <v>33</v>
      </c>
      <c r="AX765" s="14" t="s">
        <v>71</v>
      </c>
      <c r="AY765" s="214" t="s">
        <v>132</v>
      </c>
    </row>
    <row r="766" spans="1:65" s="15" customFormat="1">
      <c r="B766" s="215"/>
      <c r="C766" s="216"/>
      <c r="D766" s="195" t="s">
        <v>145</v>
      </c>
      <c r="E766" s="217" t="s">
        <v>19</v>
      </c>
      <c r="F766" s="218" t="s">
        <v>147</v>
      </c>
      <c r="G766" s="216"/>
      <c r="H766" s="219">
        <v>9.1950000000000003</v>
      </c>
      <c r="I766" s="220"/>
      <c r="J766" s="216"/>
      <c r="K766" s="216"/>
      <c r="L766" s="221"/>
      <c r="M766" s="222"/>
      <c r="N766" s="223"/>
      <c r="O766" s="223"/>
      <c r="P766" s="223"/>
      <c r="Q766" s="223"/>
      <c r="R766" s="223"/>
      <c r="S766" s="223"/>
      <c r="T766" s="224"/>
      <c r="AT766" s="225" t="s">
        <v>145</v>
      </c>
      <c r="AU766" s="225" t="s">
        <v>141</v>
      </c>
      <c r="AV766" s="15" t="s">
        <v>140</v>
      </c>
      <c r="AW766" s="15" t="s">
        <v>33</v>
      </c>
      <c r="AX766" s="15" t="s">
        <v>79</v>
      </c>
      <c r="AY766" s="225" t="s">
        <v>132</v>
      </c>
    </row>
    <row r="767" spans="1:65" s="2" customFormat="1" ht="24.2" customHeight="1">
      <c r="A767" s="36"/>
      <c r="B767" s="37"/>
      <c r="C767" s="175" t="s">
        <v>765</v>
      </c>
      <c r="D767" s="175" t="s">
        <v>135</v>
      </c>
      <c r="E767" s="176" t="s">
        <v>766</v>
      </c>
      <c r="F767" s="177" t="s">
        <v>767</v>
      </c>
      <c r="G767" s="178" t="s">
        <v>150</v>
      </c>
      <c r="H767" s="179">
        <v>0.39300000000000002</v>
      </c>
      <c r="I767" s="180"/>
      <c r="J767" s="181">
        <f>ROUND(I767*H767,2)</f>
        <v>0</v>
      </c>
      <c r="K767" s="177" t="s">
        <v>139</v>
      </c>
      <c r="L767" s="41"/>
      <c r="M767" s="182" t="s">
        <v>19</v>
      </c>
      <c r="N767" s="183" t="s">
        <v>43</v>
      </c>
      <c r="O767" s="66"/>
      <c r="P767" s="184">
        <f>O767*H767</f>
        <v>0</v>
      </c>
      <c r="Q767" s="184">
        <v>0</v>
      </c>
      <c r="R767" s="184">
        <f>Q767*H767</f>
        <v>0</v>
      </c>
      <c r="S767" s="184">
        <v>0</v>
      </c>
      <c r="T767" s="185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86" t="s">
        <v>243</v>
      </c>
      <c r="AT767" s="186" t="s">
        <v>135</v>
      </c>
      <c r="AU767" s="186" t="s">
        <v>141</v>
      </c>
      <c r="AY767" s="19" t="s">
        <v>132</v>
      </c>
      <c r="BE767" s="187">
        <f>IF(N767="základní",J767,0)</f>
        <v>0</v>
      </c>
      <c r="BF767" s="187">
        <f>IF(N767="snížená",J767,0)</f>
        <v>0</v>
      </c>
      <c r="BG767" s="187">
        <f>IF(N767="zákl. přenesená",J767,0)</f>
        <v>0</v>
      </c>
      <c r="BH767" s="187">
        <f>IF(N767="sníž. přenesená",J767,0)</f>
        <v>0</v>
      </c>
      <c r="BI767" s="187">
        <f>IF(N767="nulová",J767,0)</f>
        <v>0</v>
      </c>
      <c r="BJ767" s="19" t="s">
        <v>141</v>
      </c>
      <c r="BK767" s="187">
        <f>ROUND(I767*H767,2)</f>
        <v>0</v>
      </c>
      <c r="BL767" s="19" t="s">
        <v>243</v>
      </c>
      <c r="BM767" s="186" t="s">
        <v>768</v>
      </c>
    </row>
    <row r="768" spans="1:65" s="2" customFormat="1">
      <c r="A768" s="36"/>
      <c r="B768" s="37"/>
      <c r="C768" s="38"/>
      <c r="D768" s="188" t="s">
        <v>143</v>
      </c>
      <c r="E768" s="38"/>
      <c r="F768" s="189" t="s">
        <v>769</v>
      </c>
      <c r="G768" s="38"/>
      <c r="H768" s="38"/>
      <c r="I768" s="190"/>
      <c r="J768" s="38"/>
      <c r="K768" s="38"/>
      <c r="L768" s="41"/>
      <c r="M768" s="191"/>
      <c r="N768" s="192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143</v>
      </c>
      <c r="AU768" s="19" t="s">
        <v>141</v>
      </c>
    </row>
    <row r="769" spans="1:65" s="12" customFormat="1" ht="22.9" customHeight="1">
      <c r="B769" s="159"/>
      <c r="C769" s="160"/>
      <c r="D769" s="161" t="s">
        <v>70</v>
      </c>
      <c r="E769" s="173" t="s">
        <v>770</v>
      </c>
      <c r="F769" s="173" t="s">
        <v>771</v>
      </c>
      <c r="G769" s="160"/>
      <c r="H769" s="160"/>
      <c r="I769" s="163"/>
      <c r="J769" s="174">
        <f>BK769</f>
        <v>0</v>
      </c>
      <c r="K769" s="160"/>
      <c r="L769" s="165"/>
      <c r="M769" s="166"/>
      <c r="N769" s="167"/>
      <c r="O769" s="167"/>
      <c r="P769" s="168">
        <f>SUM(P770:P808)</f>
        <v>0</v>
      </c>
      <c r="Q769" s="167"/>
      <c r="R769" s="168">
        <f>SUM(R770:R808)</f>
        <v>7.92E-3</v>
      </c>
      <c r="S769" s="167"/>
      <c r="T769" s="169">
        <f>SUM(T770:T808)</f>
        <v>0</v>
      </c>
      <c r="AR769" s="170" t="s">
        <v>141</v>
      </c>
      <c r="AT769" s="171" t="s">
        <v>70</v>
      </c>
      <c r="AU769" s="171" t="s">
        <v>79</v>
      </c>
      <c r="AY769" s="170" t="s">
        <v>132</v>
      </c>
      <c r="BK769" s="172">
        <f>SUM(BK770:BK808)</f>
        <v>0</v>
      </c>
    </row>
    <row r="770" spans="1:65" s="2" customFormat="1" ht="24.2" customHeight="1">
      <c r="A770" s="36"/>
      <c r="B770" s="37"/>
      <c r="C770" s="175" t="s">
        <v>772</v>
      </c>
      <c r="D770" s="175" t="s">
        <v>135</v>
      </c>
      <c r="E770" s="176" t="s">
        <v>773</v>
      </c>
      <c r="F770" s="177" t="s">
        <v>774</v>
      </c>
      <c r="G770" s="178" t="s">
        <v>157</v>
      </c>
      <c r="H770" s="179">
        <v>5</v>
      </c>
      <c r="I770" s="180"/>
      <c r="J770" s="181">
        <f>ROUND(I770*H770,2)</f>
        <v>0</v>
      </c>
      <c r="K770" s="177" t="s">
        <v>139</v>
      </c>
      <c r="L770" s="41"/>
      <c r="M770" s="182" t="s">
        <v>19</v>
      </c>
      <c r="N770" s="183" t="s">
        <v>43</v>
      </c>
      <c r="O770" s="66"/>
      <c r="P770" s="184">
        <f>O770*H770</f>
        <v>0</v>
      </c>
      <c r="Q770" s="184">
        <v>8.0000000000000007E-5</v>
      </c>
      <c r="R770" s="184">
        <f>Q770*H770</f>
        <v>4.0000000000000002E-4</v>
      </c>
      <c r="S770" s="184">
        <v>0</v>
      </c>
      <c r="T770" s="185">
        <f>S770*H770</f>
        <v>0</v>
      </c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R770" s="186" t="s">
        <v>243</v>
      </c>
      <c r="AT770" s="186" t="s">
        <v>135</v>
      </c>
      <c r="AU770" s="186" t="s">
        <v>141</v>
      </c>
      <c r="AY770" s="19" t="s">
        <v>132</v>
      </c>
      <c r="BE770" s="187">
        <f>IF(N770="základní",J770,0)</f>
        <v>0</v>
      </c>
      <c r="BF770" s="187">
        <f>IF(N770="snížená",J770,0)</f>
        <v>0</v>
      </c>
      <c r="BG770" s="187">
        <f>IF(N770="zákl. přenesená",J770,0)</f>
        <v>0</v>
      </c>
      <c r="BH770" s="187">
        <f>IF(N770="sníž. přenesená",J770,0)</f>
        <v>0</v>
      </c>
      <c r="BI770" s="187">
        <f>IF(N770="nulová",J770,0)</f>
        <v>0</v>
      </c>
      <c r="BJ770" s="19" t="s">
        <v>141</v>
      </c>
      <c r="BK770" s="187">
        <f>ROUND(I770*H770,2)</f>
        <v>0</v>
      </c>
      <c r="BL770" s="19" t="s">
        <v>243</v>
      </c>
      <c r="BM770" s="186" t="s">
        <v>775</v>
      </c>
    </row>
    <row r="771" spans="1:65" s="2" customFormat="1">
      <c r="A771" s="36"/>
      <c r="B771" s="37"/>
      <c r="C771" s="38"/>
      <c r="D771" s="188" t="s">
        <v>143</v>
      </c>
      <c r="E771" s="38"/>
      <c r="F771" s="189" t="s">
        <v>776</v>
      </c>
      <c r="G771" s="38"/>
      <c r="H771" s="38"/>
      <c r="I771" s="190"/>
      <c r="J771" s="38"/>
      <c r="K771" s="38"/>
      <c r="L771" s="41"/>
      <c r="M771" s="191"/>
      <c r="N771" s="192"/>
      <c r="O771" s="66"/>
      <c r="P771" s="66"/>
      <c r="Q771" s="66"/>
      <c r="R771" s="66"/>
      <c r="S771" s="66"/>
      <c r="T771" s="67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T771" s="19" t="s">
        <v>143</v>
      </c>
      <c r="AU771" s="19" t="s">
        <v>141</v>
      </c>
    </row>
    <row r="772" spans="1:65" s="13" customFormat="1">
      <c r="B772" s="193"/>
      <c r="C772" s="194"/>
      <c r="D772" s="195" t="s">
        <v>145</v>
      </c>
      <c r="E772" s="196" t="s">
        <v>19</v>
      </c>
      <c r="F772" s="197" t="s">
        <v>777</v>
      </c>
      <c r="G772" s="194"/>
      <c r="H772" s="196" t="s">
        <v>19</v>
      </c>
      <c r="I772" s="198"/>
      <c r="J772" s="194"/>
      <c r="K772" s="194"/>
      <c r="L772" s="199"/>
      <c r="M772" s="200"/>
      <c r="N772" s="201"/>
      <c r="O772" s="201"/>
      <c r="P772" s="201"/>
      <c r="Q772" s="201"/>
      <c r="R772" s="201"/>
      <c r="S772" s="201"/>
      <c r="T772" s="202"/>
      <c r="AT772" s="203" t="s">
        <v>145</v>
      </c>
      <c r="AU772" s="203" t="s">
        <v>141</v>
      </c>
      <c r="AV772" s="13" t="s">
        <v>79</v>
      </c>
      <c r="AW772" s="13" t="s">
        <v>33</v>
      </c>
      <c r="AX772" s="13" t="s">
        <v>71</v>
      </c>
      <c r="AY772" s="203" t="s">
        <v>132</v>
      </c>
    </row>
    <row r="773" spans="1:65" s="14" customFormat="1">
      <c r="B773" s="204"/>
      <c r="C773" s="205"/>
      <c r="D773" s="195" t="s">
        <v>145</v>
      </c>
      <c r="E773" s="206" t="s">
        <v>19</v>
      </c>
      <c r="F773" s="207" t="s">
        <v>778</v>
      </c>
      <c r="G773" s="205"/>
      <c r="H773" s="208">
        <v>5</v>
      </c>
      <c r="I773" s="209"/>
      <c r="J773" s="205"/>
      <c r="K773" s="205"/>
      <c r="L773" s="210"/>
      <c r="M773" s="211"/>
      <c r="N773" s="212"/>
      <c r="O773" s="212"/>
      <c r="P773" s="212"/>
      <c r="Q773" s="212"/>
      <c r="R773" s="212"/>
      <c r="S773" s="212"/>
      <c r="T773" s="213"/>
      <c r="AT773" s="214" t="s">
        <v>145</v>
      </c>
      <c r="AU773" s="214" t="s">
        <v>141</v>
      </c>
      <c r="AV773" s="14" t="s">
        <v>141</v>
      </c>
      <c r="AW773" s="14" t="s">
        <v>33</v>
      </c>
      <c r="AX773" s="14" t="s">
        <v>71</v>
      </c>
      <c r="AY773" s="214" t="s">
        <v>132</v>
      </c>
    </row>
    <row r="774" spans="1:65" s="15" customFormat="1">
      <c r="B774" s="215"/>
      <c r="C774" s="216"/>
      <c r="D774" s="195" t="s">
        <v>145</v>
      </c>
      <c r="E774" s="217" t="s">
        <v>19</v>
      </c>
      <c r="F774" s="218" t="s">
        <v>147</v>
      </c>
      <c r="G774" s="216"/>
      <c r="H774" s="219">
        <v>5</v>
      </c>
      <c r="I774" s="220"/>
      <c r="J774" s="216"/>
      <c r="K774" s="216"/>
      <c r="L774" s="221"/>
      <c r="M774" s="222"/>
      <c r="N774" s="223"/>
      <c r="O774" s="223"/>
      <c r="P774" s="223"/>
      <c r="Q774" s="223"/>
      <c r="R774" s="223"/>
      <c r="S774" s="223"/>
      <c r="T774" s="224"/>
      <c r="AT774" s="225" t="s">
        <v>145</v>
      </c>
      <c r="AU774" s="225" t="s">
        <v>141</v>
      </c>
      <c r="AV774" s="15" t="s">
        <v>140</v>
      </c>
      <c r="AW774" s="15" t="s">
        <v>33</v>
      </c>
      <c r="AX774" s="15" t="s">
        <v>79</v>
      </c>
      <c r="AY774" s="225" t="s">
        <v>132</v>
      </c>
    </row>
    <row r="775" spans="1:65" s="2" customFormat="1" ht="16.5" customHeight="1">
      <c r="A775" s="36"/>
      <c r="B775" s="37"/>
      <c r="C775" s="175" t="s">
        <v>779</v>
      </c>
      <c r="D775" s="175" t="s">
        <v>135</v>
      </c>
      <c r="E775" s="176" t="s">
        <v>780</v>
      </c>
      <c r="F775" s="177" t="s">
        <v>781</v>
      </c>
      <c r="G775" s="178" t="s">
        <v>157</v>
      </c>
      <c r="H775" s="179">
        <v>5</v>
      </c>
      <c r="I775" s="180"/>
      <c r="J775" s="181">
        <f>ROUND(I775*H775,2)</f>
        <v>0</v>
      </c>
      <c r="K775" s="177" t="s">
        <v>139</v>
      </c>
      <c r="L775" s="41"/>
      <c r="M775" s="182" t="s">
        <v>19</v>
      </c>
      <c r="N775" s="183" t="s">
        <v>43</v>
      </c>
      <c r="O775" s="66"/>
      <c r="P775" s="184">
        <f>O775*H775</f>
        <v>0</v>
      </c>
      <c r="Q775" s="184">
        <v>1.3999999999999999E-4</v>
      </c>
      <c r="R775" s="184">
        <f>Q775*H775</f>
        <v>6.9999999999999988E-4</v>
      </c>
      <c r="S775" s="184">
        <v>0</v>
      </c>
      <c r="T775" s="185">
        <f>S775*H775</f>
        <v>0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86" t="s">
        <v>243</v>
      </c>
      <c r="AT775" s="186" t="s">
        <v>135</v>
      </c>
      <c r="AU775" s="186" t="s">
        <v>141</v>
      </c>
      <c r="AY775" s="19" t="s">
        <v>132</v>
      </c>
      <c r="BE775" s="187">
        <f>IF(N775="základní",J775,0)</f>
        <v>0</v>
      </c>
      <c r="BF775" s="187">
        <f>IF(N775="snížená",J775,0)</f>
        <v>0</v>
      </c>
      <c r="BG775" s="187">
        <f>IF(N775="zákl. přenesená",J775,0)</f>
        <v>0</v>
      </c>
      <c r="BH775" s="187">
        <f>IF(N775="sníž. přenesená",J775,0)</f>
        <v>0</v>
      </c>
      <c r="BI775" s="187">
        <f>IF(N775="nulová",J775,0)</f>
        <v>0</v>
      </c>
      <c r="BJ775" s="19" t="s">
        <v>141</v>
      </c>
      <c r="BK775" s="187">
        <f>ROUND(I775*H775,2)</f>
        <v>0</v>
      </c>
      <c r="BL775" s="19" t="s">
        <v>243</v>
      </c>
      <c r="BM775" s="186" t="s">
        <v>782</v>
      </c>
    </row>
    <row r="776" spans="1:65" s="2" customFormat="1">
      <c r="A776" s="36"/>
      <c r="B776" s="37"/>
      <c r="C776" s="38"/>
      <c r="D776" s="188" t="s">
        <v>143</v>
      </c>
      <c r="E776" s="38"/>
      <c r="F776" s="189" t="s">
        <v>783</v>
      </c>
      <c r="G776" s="38"/>
      <c r="H776" s="38"/>
      <c r="I776" s="190"/>
      <c r="J776" s="38"/>
      <c r="K776" s="38"/>
      <c r="L776" s="41"/>
      <c r="M776" s="191"/>
      <c r="N776" s="192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143</v>
      </c>
      <c r="AU776" s="19" t="s">
        <v>141</v>
      </c>
    </row>
    <row r="777" spans="1:65" s="13" customFormat="1">
      <c r="B777" s="193"/>
      <c r="C777" s="194"/>
      <c r="D777" s="195" t="s">
        <v>145</v>
      </c>
      <c r="E777" s="196" t="s">
        <v>19</v>
      </c>
      <c r="F777" s="197" t="s">
        <v>777</v>
      </c>
      <c r="G777" s="194"/>
      <c r="H777" s="196" t="s">
        <v>19</v>
      </c>
      <c r="I777" s="198"/>
      <c r="J777" s="194"/>
      <c r="K777" s="194"/>
      <c r="L777" s="199"/>
      <c r="M777" s="200"/>
      <c r="N777" s="201"/>
      <c r="O777" s="201"/>
      <c r="P777" s="201"/>
      <c r="Q777" s="201"/>
      <c r="R777" s="201"/>
      <c r="S777" s="201"/>
      <c r="T777" s="202"/>
      <c r="AT777" s="203" t="s">
        <v>145</v>
      </c>
      <c r="AU777" s="203" t="s">
        <v>141</v>
      </c>
      <c r="AV777" s="13" t="s">
        <v>79</v>
      </c>
      <c r="AW777" s="13" t="s">
        <v>33</v>
      </c>
      <c r="AX777" s="13" t="s">
        <v>71</v>
      </c>
      <c r="AY777" s="203" t="s">
        <v>132</v>
      </c>
    </row>
    <row r="778" spans="1:65" s="14" customFormat="1">
      <c r="B778" s="204"/>
      <c r="C778" s="205"/>
      <c r="D778" s="195" t="s">
        <v>145</v>
      </c>
      <c r="E778" s="206" t="s">
        <v>19</v>
      </c>
      <c r="F778" s="207" t="s">
        <v>778</v>
      </c>
      <c r="G778" s="205"/>
      <c r="H778" s="208">
        <v>5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145</v>
      </c>
      <c r="AU778" s="214" t="s">
        <v>141</v>
      </c>
      <c r="AV778" s="14" t="s">
        <v>141</v>
      </c>
      <c r="AW778" s="14" t="s">
        <v>33</v>
      </c>
      <c r="AX778" s="14" t="s">
        <v>71</v>
      </c>
      <c r="AY778" s="214" t="s">
        <v>132</v>
      </c>
    </row>
    <row r="779" spans="1:65" s="15" customFormat="1">
      <c r="B779" s="215"/>
      <c r="C779" s="216"/>
      <c r="D779" s="195" t="s">
        <v>145</v>
      </c>
      <c r="E779" s="217" t="s">
        <v>19</v>
      </c>
      <c r="F779" s="218" t="s">
        <v>147</v>
      </c>
      <c r="G779" s="216"/>
      <c r="H779" s="219">
        <v>5</v>
      </c>
      <c r="I779" s="220"/>
      <c r="J779" s="216"/>
      <c r="K779" s="216"/>
      <c r="L779" s="221"/>
      <c r="M779" s="222"/>
      <c r="N779" s="223"/>
      <c r="O779" s="223"/>
      <c r="P779" s="223"/>
      <c r="Q779" s="223"/>
      <c r="R779" s="223"/>
      <c r="S779" s="223"/>
      <c r="T779" s="224"/>
      <c r="AT779" s="225" t="s">
        <v>145</v>
      </c>
      <c r="AU779" s="225" t="s">
        <v>141</v>
      </c>
      <c r="AV779" s="15" t="s">
        <v>140</v>
      </c>
      <c r="AW779" s="15" t="s">
        <v>33</v>
      </c>
      <c r="AX779" s="15" t="s">
        <v>79</v>
      </c>
      <c r="AY779" s="225" t="s">
        <v>132</v>
      </c>
    </row>
    <row r="780" spans="1:65" s="2" customFormat="1" ht="16.5" customHeight="1">
      <c r="A780" s="36"/>
      <c r="B780" s="37"/>
      <c r="C780" s="175" t="s">
        <v>784</v>
      </c>
      <c r="D780" s="175" t="s">
        <v>135</v>
      </c>
      <c r="E780" s="176" t="s">
        <v>785</v>
      </c>
      <c r="F780" s="177" t="s">
        <v>786</v>
      </c>
      <c r="G780" s="178" t="s">
        <v>157</v>
      </c>
      <c r="H780" s="179">
        <v>5</v>
      </c>
      <c r="I780" s="180"/>
      <c r="J780" s="181">
        <f>ROUND(I780*H780,2)</f>
        <v>0</v>
      </c>
      <c r="K780" s="177" t="s">
        <v>139</v>
      </c>
      <c r="L780" s="41"/>
      <c r="M780" s="182" t="s">
        <v>19</v>
      </c>
      <c r="N780" s="183" t="s">
        <v>43</v>
      </c>
      <c r="O780" s="66"/>
      <c r="P780" s="184">
        <f>O780*H780</f>
        <v>0</v>
      </c>
      <c r="Q780" s="184">
        <v>1.2E-4</v>
      </c>
      <c r="R780" s="184">
        <f>Q780*H780</f>
        <v>6.0000000000000006E-4</v>
      </c>
      <c r="S780" s="184">
        <v>0</v>
      </c>
      <c r="T780" s="185">
        <f>S780*H780</f>
        <v>0</v>
      </c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R780" s="186" t="s">
        <v>243</v>
      </c>
      <c r="AT780" s="186" t="s">
        <v>135</v>
      </c>
      <c r="AU780" s="186" t="s">
        <v>141</v>
      </c>
      <c r="AY780" s="19" t="s">
        <v>132</v>
      </c>
      <c r="BE780" s="187">
        <f>IF(N780="základní",J780,0)</f>
        <v>0</v>
      </c>
      <c r="BF780" s="187">
        <f>IF(N780="snížená",J780,0)</f>
        <v>0</v>
      </c>
      <c r="BG780" s="187">
        <f>IF(N780="zákl. přenesená",J780,0)</f>
        <v>0</v>
      </c>
      <c r="BH780" s="187">
        <f>IF(N780="sníž. přenesená",J780,0)</f>
        <v>0</v>
      </c>
      <c r="BI780" s="187">
        <f>IF(N780="nulová",J780,0)</f>
        <v>0</v>
      </c>
      <c r="BJ780" s="19" t="s">
        <v>141</v>
      </c>
      <c r="BK780" s="187">
        <f>ROUND(I780*H780,2)</f>
        <v>0</v>
      </c>
      <c r="BL780" s="19" t="s">
        <v>243</v>
      </c>
      <c r="BM780" s="186" t="s">
        <v>787</v>
      </c>
    </row>
    <row r="781" spans="1:65" s="2" customFormat="1">
      <c r="A781" s="36"/>
      <c r="B781" s="37"/>
      <c r="C781" s="38"/>
      <c r="D781" s="188" t="s">
        <v>143</v>
      </c>
      <c r="E781" s="38"/>
      <c r="F781" s="189" t="s">
        <v>788</v>
      </c>
      <c r="G781" s="38"/>
      <c r="H781" s="38"/>
      <c r="I781" s="190"/>
      <c r="J781" s="38"/>
      <c r="K781" s="38"/>
      <c r="L781" s="41"/>
      <c r="M781" s="191"/>
      <c r="N781" s="192"/>
      <c r="O781" s="66"/>
      <c r="P781" s="66"/>
      <c r="Q781" s="66"/>
      <c r="R781" s="66"/>
      <c r="S781" s="66"/>
      <c r="T781" s="67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T781" s="19" t="s">
        <v>143</v>
      </c>
      <c r="AU781" s="19" t="s">
        <v>141</v>
      </c>
    </row>
    <row r="782" spans="1:65" s="13" customFormat="1">
      <c r="B782" s="193"/>
      <c r="C782" s="194"/>
      <c r="D782" s="195" t="s">
        <v>145</v>
      </c>
      <c r="E782" s="196" t="s">
        <v>19</v>
      </c>
      <c r="F782" s="197" t="s">
        <v>777</v>
      </c>
      <c r="G782" s="194"/>
      <c r="H782" s="196" t="s">
        <v>19</v>
      </c>
      <c r="I782" s="198"/>
      <c r="J782" s="194"/>
      <c r="K782" s="194"/>
      <c r="L782" s="199"/>
      <c r="M782" s="200"/>
      <c r="N782" s="201"/>
      <c r="O782" s="201"/>
      <c r="P782" s="201"/>
      <c r="Q782" s="201"/>
      <c r="R782" s="201"/>
      <c r="S782" s="201"/>
      <c r="T782" s="202"/>
      <c r="AT782" s="203" t="s">
        <v>145</v>
      </c>
      <c r="AU782" s="203" t="s">
        <v>141</v>
      </c>
      <c r="AV782" s="13" t="s">
        <v>79</v>
      </c>
      <c r="AW782" s="13" t="s">
        <v>33</v>
      </c>
      <c r="AX782" s="13" t="s">
        <v>71</v>
      </c>
      <c r="AY782" s="203" t="s">
        <v>132</v>
      </c>
    </row>
    <row r="783" spans="1:65" s="14" customFormat="1">
      <c r="B783" s="204"/>
      <c r="C783" s="205"/>
      <c r="D783" s="195" t="s">
        <v>145</v>
      </c>
      <c r="E783" s="206" t="s">
        <v>19</v>
      </c>
      <c r="F783" s="207" t="s">
        <v>778</v>
      </c>
      <c r="G783" s="205"/>
      <c r="H783" s="208">
        <v>5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145</v>
      </c>
      <c r="AU783" s="214" t="s">
        <v>141</v>
      </c>
      <c r="AV783" s="14" t="s">
        <v>141</v>
      </c>
      <c r="AW783" s="14" t="s">
        <v>33</v>
      </c>
      <c r="AX783" s="14" t="s">
        <v>71</v>
      </c>
      <c r="AY783" s="214" t="s">
        <v>132</v>
      </c>
    </row>
    <row r="784" spans="1:65" s="15" customFormat="1">
      <c r="B784" s="215"/>
      <c r="C784" s="216"/>
      <c r="D784" s="195" t="s">
        <v>145</v>
      </c>
      <c r="E784" s="217" t="s">
        <v>19</v>
      </c>
      <c r="F784" s="218" t="s">
        <v>147</v>
      </c>
      <c r="G784" s="216"/>
      <c r="H784" s="219">
        <v>5</v>
      </c>
      <c r="I784" s="220"/>
      <c r="J784" s="216"/>
      <c r="K784" s="216"/>
      <c r="L784" s="221"/>
      <c r="M784" s="222"/>
      <c r="N784" s="223"/>
      <c r="O784" s="223"/>
      <c r="P784" s="223"/>
      <c r="Q784" s="223"/>
      <c r="R784" s="223"/>
      <c r="S784" s="223"/>
      <c r="T784" s="224"/>
      <c r="AT784" s="225" t="s">
        <v>145</v>
      </c>
      <c r="AU784" s="225" t="s">
        <v>141</v>
      </c>
      <c r="AV784" s="15" t="s">
        <v>140</v>
      </c>
      <c r="AW784" s="15" t="s">
        <v>33</v>
      </c>
      <c r="AX784" s="15" t="s">
        <v>79</v>
      </c>
      <c r="AY784" s="225" t="s">
        <v>132</v>
      </c>
    </row>
    <row r="785" spans="1:65" s="2" customFormat="1" ht="16.5" customHeight="1">
      <c r="A785" s="36"/>
      <c r="B785" s="37"/>
      <c r="C785" s="175" t="s">
        <v>789</v>
      </c>
      <c r="D785" s="175" t="s">
        <v>135</v>
      </c>
      <c r="E785" s="176" t="s">
        <v>790</v>
      </c>
      <c r="F785" s="177" t="s">
        <v>791</v>
      </c>
      <c r="G785" s="178" t="s">
        <v>157</v>
      </c>
      <c r="H785" s="179">
        <v>10</v>
      </c>
      <c r="I785" s="180"/>
      <c r="J785" s="181">
        <f>ROUND(I785*H785,2)</f>
        <v>0</v>
      </c>
      <c r="K785" s="177" t="s">
        <v>139</v>
      </c>
      <c r="L785" s="41"/>
      <c r="M785" s="182" t="s">
        <v>19</v>
      </c>
      <c r="N785" s="183" t="s">
        <v>43</v>
      </c>
      <c r="O785" s="66"/>
      <c r="P785" s="184">
        <f>O785*H785</f>
        <v>0</v>
      </c>
      <c r="Q785" s="184">
        <v>2.3000000000000001E-4</v>
      </c>
      <c r="R785" s="184">
        <f>Q785*H785</f>
        <v>2.3E-3</v>
      </c>
      <c r="S785" s="184">
        <v>0</v>
      </c>
      <c r="T785" s="185">
        <f>S785*H785</f>
        <v>0</v>
      </c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R785" s="186" t="s">
        <v>243</v>
      </c>
      <c r="AT785" s="186" t="s">
        <v>135</v>
      </c>
      <c r="AU785" s="186" t="s">
        <v>141</v>
      </c>
      <c r="AY785" s="19" t="s">
        <v>132</v>
      </c>
      <c r="BE785" s="187">
        <f>IF(N785="základní",J785,0)</f>
        <v>0</v>
      </c>
      <c r="BF785" s="187">
        <f>IF(N785="snížená",J785,0)</f>
        <v>0</v>
      </c>
      <c r="BG785" s="187">
        <f>IF(N785="zákl. přenesená",J785,0)</f>
        <v>0</v>
      </c>
      <c r="BH785" s="187">
        <f>IF(N785="sníž. přenesená",J785,0)</f>
        <v>0</v>
      </c>
      <c r="BI785" s="187">
        <f>IF(N785="nulová",J785,0)</f>
        <v>0</v>
      </c>
      <c r="BJ785" s="19" t="s">
        <v>141</v>
      </c>
      <c r="BK785" s="187">
        <f>ROUND(I785*H785,2)</f>
        <v>0</v>
      </c>
      <c r="BL785" s="19" t="s">
        <v>243</v>
      </c>
      <c r="BM785" s="186" t="s">
        <v>792</v>
      </c>
    </row>
    <row r="786" spans="1:65" s="2" customFormat="1">
      <c r="A786" s="36"/>
      <c r="B786" s="37"/>
      <c r="C786" s="38"/>
      <c r="D786" s="188" t="s">
        <v>143</v>
      </c>
      <c r="E786" s="38"/>
      <c r="F786" s="189" t="s">
        <v>793</v>
      </c>
      <c r="G786" s="38"/>
      <c r="H786" s="38"/>
      <c r="I786" s="190"/>
      <c r="J786" s="38"/>
      <c r="K786" s="38"/>
      <c r="L786" s="41"/>
      <c r="M786" s="191"/>
      <c r="N786" s="192"/>
      <c r="O786" s="66"/>
      <c r="P786" s="66"/>
      <c r="Q786" s="66"/>
      <c r="R786" s="66"/>
      <c r="S786" s="66"/>
      <c r="T786" s="67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T786" s="19" t="s">
        <v>143</v>
      </c>
      <c r="AU786" s="19" t="s">
        <v>141</v>
      </c>
    </row>
    <row r="787" spans="1:65" s="14" customFormat="1">
      <c r="B787" s="204"/>
      <c r="C787" s="205"/>
      <c r="D787" s="195" t="s">
        <v>145</v>
      </c>
      <c r="E787" s="206" t="s">
        <v>19</v>
      </c>
      <c r="F787" s="207" t="s">
        <v>204</v>
      </c>
      <c r="G787" s="205"/>
      <c r="H787" s="208">
        <v>10</v>
      </c>
      <c r="I787" s="209"/>
      <c r="J787" s="205"/>
      <c r="K787" s="205"/>
      <c r="L787" s="210"/>
      <c r="M787" s="211"/>
      <c r="N787" s="212"/>
      <c r="O787" s="212"/>
      <c r="P787" s="212"/>
      <c r="Q787" s="212"/>
      <c r="R787" s="212"/>
      <c r="S787" s="212"/>
      <c r="T787" s="213"/>
      <c r="AT787" s="214" t="s">
        <v>145</v>
      </c>
      <c r="AU787" s="214" t="s">
        <v>141</v>
      </c>
      <c r="AV787" s="14" t="s">
        <v>141</v>
      </c>
      <c r="AW787" s="14" t="s">
        <v>33</v>
      </c>
      <c r="AX787" s="14" t="s">
        <v>71</v>
      </c>
      <c r="AY787" s="214" t="s">
        <v>132</v>
      </c>
    </row>
    <row r="788" spans="1:65" s="15" customFormat="1">
      <c r="B788" s="215"/>
      <c r="C788" s="216"/>
      <c r="D788" s="195" t="s">
        <v>145</v>
      </c>
      <c r="E788" s="217" t="s">
        <v>19</v>
      </c>
      <c r="F788" s="218" t="s">
        <v>147</v>
      </c>
      <c r="G788" s="216"/>
      <c r="H788" s="219">
        <v>10</v>
      </c>
      <c r="I788" s="220"/>
      <c r="J788" s="216"/>
      <c r="K788" s="216"/>
      <c r="L788" s="221"/>
      <c r="M788" s="222"/>
      <c r="N788" s="223"/>
      <c r="O788" s="223"/>
      <c r="P788" s="223"/>
      <c r="Q788" s="223"/>
      <c r="R788" s="223"/>
      <c r="S788" s="223"/>
      <c r="T788" s="224"/>
      <c r="AT788" s="225" t="s">
        <v>145</v>
      </c>
      <c r="AU788" s="225" t="s">
        <v>141</v>
      </c>
      <c r="AV788" s="15" t="s">
        <v>140</v>
      </c>
      <c r="AW788" s="15" t="s">
        <v>33</v>
      </c>
      <c r="AX788" s="15" t="s">
        <v>79</v>
      </c>
      <c r="AY788" s="225" t="s">
        <v>132</v>
      </c>
    </row>
    <row r="789" spans="1:65" s="2" customFormat="1" ht="24.2" customHeight="1">
      <c r="A789" s="36"/>
      <c r="B789" s="37"/>
      <c r="C789" s="175" t="s">
        <v>794</v>
      </c>
      <c r="D789" s="175" t="s">
        <v>135</v>
      </c>
      <c r="E789" s="176" t="s">
        <v>795</v>
      </c>
      <c r="F789" s="177" t="s">
        <v>796</v>
      </c>
      <c r="G789" s="178" t="s">
        <v>171</v>
      </c>
      <c r="H789" s="179">
        <v>0.8</v>
      </c>
      <c r="I789" s="180"/>
      <c r="J789" s="181">
        <f>ROUND(I789*H789,2)</f>
        <v>0</v>
      </c>
      <c r="K789" s="177" t="s">
        <v>139</v>
      </c>
      <c r="L789" s="41"/>
      <c r="M789" s="182" t="s">
        <v>19</v>
      </c>
      <c r="N789" s="183" t="s">
        <v>43</v>
      </c>
      <c r="O789" s="66"/>
      <c r="P789" s="184">
        <f>O789*H789</f>
        <v>0</v>
      </c>
      <c r="Q789" s="184">
        <v>3.0000000000000001E-5</v>
      </c>
      <c r="R789" s="184">
        <f>Q789*H789</f>
        <v>2.4000000000000001E-5</v>
      </c>
      <c r="S789" s="184">
        <v>0</v>
      </c>
      <c r="T789" s="185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86" t="s">
        <v>243</v>
      </c>
      <c r="AT789" s="186" t="s">
        <v>135</v>
      </c>
      <c r="AU789" s="186" t="s">
        <v>141</v>
      </c>
      <c r="AY789" s="19" t="s">
        <v>132</v>
      </c>
      <c r="BE789" s="187">
        <f>IF(N789="základní",J789,0)</f>
        <v>0</v>
      </c>
      <c r="BF789" s="187">
        <f>IF(N789="snížená",J789,0)</f>
        <v>0</v>
      </c>
      <c r="BG789" s="187">
        <f>IF(N789="zákl. přenesená",J789,0)</f>
        <v>0</v>
      </c>
      <c r="BH789" s="187">
        <f>IF(N789="sníž. přenesená",J789,0)</f>
        <v>0</v>
      </c>
      <c r="BI789" s="187">
        <f>IF(N789="nulová",J789,0)</f>
        <v>0</v>
      </c>
      <c r="BJ789" s="19" t="s">
        <v>141</v>
      </c>
      <c r="BK789" s="187">
        <f>ROUND(I789*H789,2)</f>
        <v>0</v>
      </c>
      <c r="BL789" s="19" t="s">
        <v>243</v>
      </c>
      <c r="BM789" s="186" t="s">
        <v>797</v>
      </c>
    </row>
    <row r="790" spans="1:65" s="2" customFormat="1">
      <c r="A790" s="36"/>
      <c r="B790" s="37"/>
      <c r="C790" s="38"/>
      <c r="D790" s="188" t="s">
        <v>143</v>
      </c>
      <c r="E790" s="38"/>
      <c r="F790" s="189" t="s">
        <v>798</v>
      </c>
      <c r="G790" s="38"/>
      <c r="H790" s="38"/>
      <c r="I790" s="190"/>
      <c r="J790" s="38"/>
      <c r="K790" s="38"/>
      <c r="L790" s="41"/>
      <c r="M790" s="191"/>
      <c r="N790" s="192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143</v>
      </c>
      <c r="AU790" s="19" t="s">
        <v>141</v>
      </c>
    </row>
    <row r="791" spans="1:65" s="14" customFormat="1">
      <c r="B791" s="204"/>
      <c r="C791" s="205"/>
      <c r="D791" s="195" t="s">
        <v>145</v>
      </c>
      <c r="E791" s="206" t="s">
        <v>19</v>
      </c>
      <c r="F791" s="207" t="s">
        <v>799</v>
      </c>
      <c r="G791" s="205"/>
      <c r="H791" s="208">
        <v>0.8</v>
      </c>
      <c r="I791" s="209"/>
      <c r="J791" s="205"/>
      <c r="K791" s="205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145</v>
      </c>
      <c r="AU791" s="214" t="s">
        <v>141</v>
      </c>
      <c r="AV791" s="14" t="s">
        <v>141</v>
      </c>
      <c r="AW791" s="14" t="s">
        <v>33</v>
      </c>
      <c r="AX791" s="14" t="s">
        <v>71</v>
      </c>
      <c r="AY791" s="214" t="s">
        <v>132</v>
      </c>
    </row>
    <row r="792" spans="1:65" s="15" customFormat="1">
      <c r="B792" s="215"/>
      <c r="C792" s="216"/>
      <c r="D792" s="195" t="s">
        <v>145</v>
      </c>
      <c r="E792" s="217" t="s">
        <v>19</v>
      </c>
      <c r="F792" s="218" t="s">
        <v>147</v>
      </c>
      <c r="G792" s="216"/>
      <c r="H792" s="219">
        <v>0.8</v>
      </c>
      <c r="I792" s="220"/>
      <c r="J792" s="216"/>
      <c r="K792" s="216"/>
      <c r="L792" s="221"/>
      <c r="M792" s="222"/>
      <c r="N792" s="223"/>
      <c r="O792" s="223"/>
      <c r="P792" s="223"/>
      <c r="Q792" s="223"/>
      <c r="R792" s="223"/>
      <c r="S792" s="223"/>
      <c r="T792" s="224"/>
      <c r="AT792" s="225" t="s">
        <v>145</v>
      </c>
      <c r="AU792" s="225" t="s">
        <v>141</v>
      </c>
      <c r="AV792" s="15" t="s">
        <v>140</v>
      </c>
      <c r="AW792" s="15" t="s">
        <v>33</v>
      </c>
      <c r="AX792" s="15" t="s">
        <v>79</v>
      </c>
      <c r="AY792" s="225" t="s">
        <v>132</v>
      </c>
    </row>
    <row r="793" spans="1:65" s="2" customFormat="1" ht="16.5" customHeight="1">
      <c r="A793" s="36"/>
      <c r="B793" s="37"/>
      <c r="C793" s="175" t="s">
        <v>800</v>
      </c>
      <c r="D793" s="175" t="s">
        <v>135</v>
      </c>
      <c r="E793" s="176" t="s">
        <v>801</v>
      </c>
      <c r="F793" s="177" t="s">
        <v>802</v>
      </c>
      <c r="G793" s="178" t="s">
        <v>157</v>
      </c>
      <c r="H793" s="179">
        <v>10</v>
      </c>
      <c r="I793" s="180"/>
      <c r="J793" s="181">
        <f>ROUND(I793*H793,2)</f>
        <v>0</v>
      </c>
      <c r="K793" s="177" t="s">
        <v>139</v>
      </c>
      <c r="L793" s="41"/>
      <c r="M793" s="182" t="s">
        <v>19</v>
      </c>
      <c r="N793" s="183" t="s">
        <v>43</v>
      </c>
      <c r="O793" s="66"/>
      <c r="P793" s="184">
        <f>O793*H793</f>
        <v>0</v>
      </c>
      <c r="Q793" s="184">
        <v>1.7000000000000001E-4</v>
      </c>
      <c r="R793" s="184">
        <f>Q793*H793</f>
        <v>1.7000000000000001E-3</v>
      </c>
      <c r="S793" s="184">
        <v>0</v>
      </c>
      <c r="T793" s="185">
        <f>S793*H793</f>
        <v>0</v>
      </c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R793" s="186" t="s">
        <v>243</v>
      </c>
      <c r="AT793" s="186" t="s">
        <v>135</v>
      </c>
      <c r="AU793" s="186" t="s">
        <v>141</v>
      </c>
      <c r="AY793" s="19" t="s">
        <v>132</v>
      </c>
      <c r="BE793" s="187">
        <f>IF(N793="základní",J793,0)</f>
        <v>0</v>
      </c>
      <c r="BF793" s="187">
        <f>IF(N793="snížená",J793,0)</f>
        <v>0</v>
      </c>
      <c r="BG793" s="187">
        <f>IF(N793="zákl. přenesená",J793,0)</f>
        <v>0</v>
      </c>
      <c r="BH793" s="187">
        <f>IF(N793="sníž. přenesená",J793,0)</f>
        <v>0</v>
      </c>
      <c r="BI793" s="187">
        <f>IF(N793="nulová",J793,0)</f>
        <v>0</v>
      </c>
      <c r="BJ793" s="19" t="s">
        <v>141</v>
      </c>
      <c r="BK793" s="187">
        <f>ROUND(I793*H793,2)</f>
        <v>0</v>
      </c>
      <c r="BL793" s="19" t="s">
        <v>243</v>
      </c>
      <c r="BM793" s="186" t="s">
        <v>803</v>
      </c>
    </row>
    <row r="794" spans="1:65" s="2" customFormat="1">
      <c r="A794" s="36"/>
      <c r="B794" s="37"/>
      <c r="C794" s="38"/>
      <c r="D794" s="188" t="s">
        <v>143</v>
      </c>
      <c r="E794" s="38"/>
      <c r="F794" s="189" t="s">
        <v>804</v>
      </c>
      <c r="G794" s="38"/>
      <c r="H794" s="38"/>
      <c r="I794" s="190"/>
      <c r="J794" s="38"/>
      <c r="K794" s="38"/>
      <c r="L794" s="41"/>
      <c r="M794" s="191"/>
      <c r="N794" s="192"/>
      <c r="O794" s="66"/>
      <c r="P794" s="66"/>
      <c r="Q794" s="66"/>
      <c r="R794" s="66"/>
      <c r="S794" s="66"/>
      <c r="T794" s="67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T794" s="19" t="s">
        <v>143</v>
      </c>
      <c r="AU794" s="19" t="s">
        <v>141</v>
      </c>
    </row>
    <row r="795" spans="1:65" s="14" customFormat="1">
      <c r="B795" s="204"/>
      <c r="C795" s="205"/>
      <c r="D795" s="195" t="s">
        <v>145</v>
      </c>
      <c r="E795" s="206" t="s">
        <v>19</v>
      </c>
      <c r="F795" s="207" t="s">
        <v>204</v>
      </c>
      <c r="G795" s="205"/>
      <c r="H795" s="208">
        <v>10</v>
      </c>
      <c r="I795" s="209"/>
      <c r="J795" s="205"/>
      <c r="K795" s="205"/>
      <c r="L795" s="210"/>
      <c r="M795" s="211"/>
      <c r="N795" s="212"/>
      <c r="O795" s="212"/>
      <c r="P795" s="212"/>
      <c r="Q795" s="212"/>
      <c r="R795" s="212"/>
      <c r="S795" s="212"/>
      <c r="T795" s="213"/>
      <c r="AT795" s="214" t="s">
        <v>145</v>
      </c>
      <c r="AU795" s="214" t="s">
        <v>141</v>
      </c>
      <c r="AV795" s="14" t="s">
        <v>141</v>
      </c>
      <c r="AW795" s="14" t="s">
        <v>33</v>
      </c>
      <c r="AX795" s="14" t="s">
        <v>71</v>
      </c>
      <c r="AY795" s="214" t="s">
        <v>132</v>
      </c>
    </row>
    <row r="796" spans="1:65" s="15" customFormat="1">
      <c r="B796" s="215"/>
      <c r="C796" s="216"/>
      <c r="D796" s="195" t="s">
        <v>145</v>
      </c>
      <c r="E796" s="217" t="s">
        <v>19</v>
      </c>
      <c r="F796" s="218" t="s">
        <v>147</v>
      </c>
      <c r="G796" s="216"/>
      <c r="H796" s="219">
        <v>10</v>
      </c>
      <c r="I796" s="220"/>
      <c r="J796" s="216"/>
      <c r="K796" s="216"/>
      <c r="L796" s="221"/>
      <c r="M796" s="222"/>
      <c r="N796" s="223"/>
      <c r="O796" s="223"/>
      <c r="P796" s="223"/>
      <c r="Q796" s="223"/>
      <c r="R796" s="223"/>
      <c r="S796" s="223"/>
      <c r="T796" s="224"/>
      <c r="AT796" s="225" t="s">
        <v>145</v>
      </c>
      <c r="AU796" s="225" t="s">
        <v>141</v>
      </c>
      <c r="AV796" s="15" t="s">
        <v>140</v>
      </c>
      <c r="AW796" s="15" t="s">
        <v>33</v>
      </c>
      <c r="AX796" s="15" t="s">
        <v>79</v>
      </c>
      <c r="AY796" s="225" t="s">
        <v>132</v>
      </c>
    </row>
    <row r="797" spans="1:65" s="2" customFormat="1" ht="21.75" customHeight="1">
      <c r="A797" s="36"/>
      <c r="B797" s="37"/>
      <c r="C797" s="175" t="s">
        <v>805</v>
      </c>
      <c r="D797" s="175" t="s">
        <v>135</v>
      </c>
      <c r="E797" s="176" t="s">
        <v>806</v>
      </c>
      <c r="F797" s="177" t="s">
        <v>807</v>
      </c>
      <c r="G797" s="178" t="s">
        <v>171</v>
      </c>
      <c r="H797" s="179">
        <v>0.8</v>
      </c>
      <c r="I797" s="180"/>
      <c r="J797" s="181">
        <f>ROUND(I797*H797,2)</f>
        <v>0</v>
      </c>
      <c r="K797" s="177" t="s">
        <v>139</v>
      </c>
      <c r="L797" s="41"/>
      <c r="M797" s="182" t="s">
        <v>19</v>
      </c>
      <c r="N797" s="183" t="s">
        <v>43</v>
      </c>
      <c r="O797" s="66"/>
      <c r="P797" s="184">
        <f>O797*H797</f>
        <v>0</v>
      </c>
      <c r="Q797" s="184">
        <v>4.0000000000000003E-5</v>
      </c>
      <c r="R797" s="184">
        <f>Q797*H797</f>
        <v>3.2000000000000005E-5</v>
      </c>
      <c r="S797" s="184">
        <v>0</v>
      </c>
      <c r="T797" s="185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86" t="s">
        <v>243</v>
      </c>
      <c r="AT797" s="186" t="s">
        <v>135</v>
      </c>
      <c r="AU797" s="186" t="s">
        <v>141</v>
      </c>
      <c r="AY797" s="19" t="s">
        <v>132</v>
      </c>
      <c r="BE797" s="187">
        <f>IF(N797="základní",J797,0)</f>
        <v>0</v>
      </c>
      <c r="BF797" s="187">
        <f>IF(N797="snížená",J797,0)</f>
        <v>0</v>
      </c>
      <c r="BG797" s="187">
        <f>IF(N797="zákl. přenesená",J797,0)</f>
        <v>0</v>
      </c>
      <c r="BH797" s="187">
        <f>IF(N797="sníž. přenesená",J797,0)</f>
        <v>0</v>
      </c>
      <c r="BI797" s="187">
        <f>IF(N797="nulová",J797,0)</f>
        <v>0</v>
      </c>
      <c r="BJ797" s="19" t="s">
        <v>141</v>
      </c>
      <c r="BK797" s="187">
        <f>ROUND(I797*H797,2)</f>
        <v>0</v>
      </c>
      <c r="BL797" s="19" t="s">
        <v>243</v>
      </c>
      <c r="BM797" s="186" t="s">
        <v>808</v>
      </c>
    </row>
    <row r="798" spans="1:65" s="2" customFormat="1">
      <c r="A798" s="36"/>
      <c r="B798" s="37"/>
      <c r="C798" s="38"/>
      <c r="D798" s="188" t="s">
        <v>143</v>
      </c>
      <c r="E798" s="38"/>
      <c r="F798" s="189" t="s">
        <v>809</v>
      </c>
      <c r="G798" s="38"/>
      <c r="H798" s="38"/>
      <c r="I798" s="190"/>
      <c r="J798" s="38"/>
      <c r="K798" s="38"/>
      <c r="L798" s="41"/>
      <c r="M798" s="191"/>
      <c r="N798" s="192"/>
      <c r="O798" s="66"/>
      <c r="P798" s="66"/>
      <c r="Q798" s="66"/>
      <c r="R798" s="66"/>
      <c r="S798" s="66"/>
      <c r="T798" s="67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T798" s="19" t="s">
        <v>143</v>
      </c>
      <c r="AU798" s="19" t="s">
        <v>141</v>
      </c>
    </row>
    <row r="799" spans="1:65" s="14" customFormat="1">
      <c r="B799" s="204"/>
      <c r="C799" s="205"/>
      <c r="D799" s="195" t="s">
        <v>145</v>
      </c>
      <c r="E799" s="206" t="s">
        <v>19</v>
      </c>
      <c r="F799" s="207" t="s">
        <v>799</v>
      </c>
      <c r="G799" s="205"/>
      <c r="H799" s="208">
        <v>0.8</v>
      </c>
      <c r="I799" s="209"/>
      <c r="J799" s="205"/>
      <c r="K799" s="205"/>
      <c r="L799" s="210"/>
      <c r="M799" s="211"/>
      <c r="N799" s="212"/>
      <c r="O799" s="212"/>
      <c r="P799" s="212"/>
      <c r="Q799" s="212"/>
      <c r="R799" s="212"/>
      <c r="S799" s="212"/>
      <c r="T799" s="213"/>
      <c r="AT799" s="214" t="s">
        <v>145</v>
      </c>
      <c r="AU799" s="214" t="s">
        <v>141</v>
      </c>
      <c r="AV799" s="14" t="s">
        <v>141</v>
      </c>
      <c r="AW799" s="14" t="s">
        <v>33</v>
      </c>
      <c r="AX799" s="14" t="s">
        <v>71</v>
      </c>
      <c r="AY799" s="214" t="s">
        <v>132</v>
      </c>
    </row>
    <row r="800" spans="1:65" s="15" customFormat="1">
      <c r="B800" s="215"/>
      <c r="C800" s="216"/>
      <c r="D800" s="195" t="s">
        <v>145</v>
      </c>
      <c r="E800" s="217" t="s">
        <v>19</v>
      </c>
      <c r="F800" s="218" t="s">
        <v>147</v>
      </c>
      <c r="G800" s="216"/>
      <c r="H800" s="219">
        <v>0.8</v>
      </c>
      <c r="I800" s="220"/>
      <c r="J800" s="216"/>
      <c r="K800" s="216"/>
      <c r="L800" s="221"/>
      <c r="M800" s="222"/>
      <c r="N800" s="223"/>
      <c r="O800" s="223"/>
      <c r="P800" s="223"/>
      <c r="Q800" s="223"/>
      <c r="R800" s="223"/>
      <c r="S800" s="223"/>
      <c r="T800" s="224"/>
      <c r="AT800" s="225" t="s">
        <v>145</v>
      </c>
      <c r="AU800" s="225" t="s">
        <v>141</v>
      </c>
      <c r="AV800" s="15" t="s">
        <v>140</v>
      </c>
      <c r="AW800" s="15" t="s">
        <v>33</v>
      </c>
      <c r="AX800" s="15" t="s">
        <v>79</v>
      </c>
      <c r="AY800" s="225" t="s">
        <v>132</v>
      </c>
    </row>
    <row r="801" spans="1:65" s="2" customFormat="1" ht="16.5" customHeight="1">
      <c r="A801" s="36"/>
      <c r="B801" s="37"/>
      <c r="C801" s="175" t="s">
        <v>810</v>
      </c>
      <c r="D801" s="175" t="s">
        <v>135</v>
      </c>
      <c r="E801" s="176" t="s">
        <v>811</v>
      </c>
      <c r="F801" s="177" t="s">
        <v>812</v>
      </c>
      <c r="G801" s="178" t="s">
        <v>157</v>
      </c>
      <c r="H801" s="179">
        <v>10</v>
      </c>
      <c r="I801" s="180"/>
      <c r="J801" s="181">
        <f>ROUND(I801*H801,2)</f>
        <v>0</v>
      </c>
      <c r="K801" s="177" t="s">
        <v>139</v>
      </c>
      <c r="L801" s="41"/>
      <c r="M801" s="182" t="s">
        <v>19</v>
      </c>
      <c r="N801" s="183" t="s">
        <v>43</v>
      </c>
      <c r="O801" s="66"/>
      <c r="P801" s="184">
        <f>O801*H801</f>
        <v>0</v>
      </c>
      <c r="Q801" s="184">
        <v>2.1000000000000001E-4</v>
      </c>
      <c r="R801" s="184">
        <f>Q801*H801</f>
        <v>2.1000000000000003E-3</v>
      </c>
      <c r="S801" s="184">
        <v>0</v>
      </c>
      <c r="T801" s="185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86" t="s">
        <v>243</v>
      </c>
      <c r="AT801" s="186" t="s">
        <v>135</v>
      </c>
      <c r="AU801" s="186" t="s">
        <v>141</v>
      </c>
      <c r="AY801" s="19" t="s">
        <v>132</v>
      </c>
      <c r="BE801" s="187">
        <f>IF(N801="základní",J801,0)</f>
        <v>0</v>
      </c>
      <c r="BF801" s="187">
        <f>IF(N801="snížená",J801,0)</f>
        <v>0</v>
      </c>
      <c r="BG801" s="187">
        <f>IF(N801="zákl. přenesená",J801,0)</f>
        <v>0</v>
      </c>
      <c r="BH801" s="187">
        <f>IF(N801="sníž. přenesená",J801,0)</f>
        <v>0</v>
      </c>
      <c r="BI801" s="187">
        <f>IF(N801="nulová",J801,0)</f>
        <v>0</v>
      </c>
      <c r="BJ801" s="19" t="s">
        <v>141</v>
      </c>
      <c r="BK801" s="187">
        <f>ROUND(I801*H801,2)</f>
        <v>0</v>
      </c>
      <c r="BL801" s="19" t="s">
        <v>243</v>
      </c>
      <c r="BM801" s="186" t="s">
        <v>813</v>
      </c>
    </row>
    <row r="802" spans="1:65" s="2" customFormat="1">
      <c r="A802" s="36"/>
      <c r="B802" s="37"/>
      <c r="C802" s="38"/>
      <c r="D802" s="188" t="s">
        <v>143</v>
      </c>
      <c r="E802" s="38"/>
      <c r="F802" s="189" t="s">
        <v>814</v>
      </c>
      <c r="G802" s="38"/>
      <c r="H802" s="38"/>
      <c r="I802" s="190"/>
      <c r="J802" s="38"/>
      <c r="K802" s="38"/>
      <c r="L802" s="41"/>
      <c r="M802" s="191"/>
      <c r="N802" s="192"/>
      <c r="O802" s="66"/>
      <c r="P802" s="66"/>
      <c r="Q802" s="66"/>
      <c r="R802" s="66"/>
      <c r="S802" s="66"/>
      <c r="T802" s="67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T802" s="19" t="s">
        <v>143</v>
      </c>
      <c r="AU802" s="19" t="s">
        <v>141</v>
      </c>
    </row>
    <row r="803" spans="1:65" s="14" customFormat="1">
      <c r="B803" s="204"/>
      <c r="C803" s="205"/>
      <c r="D803" s="195" t="s">
        <v>145</v>
      </c>
      <c r="E803" s="206" t="s">
        <v>19</v>
      </c>
      <c r="F803" s="207" t="s">
        <v>204</v>
      </c>
      <c r="G803" s="205"/>
      <c r="H803" s="208">
        <v>10</v>
      </c>
      <c r="I803" s="209"/>
      <c r="J803" s="205"/>
      <c r="K803" s="205"/>
      <c r="L803" s="210"/>
      <c r="M803" s="211"/>
      <c r="N803" s="212"/>
      <c r="O803" s="212"/>
      <c r="P803" s="212"/>
      <c r="Q803" s="212"/>
      <c r="R803" s="212"/>
      <c r="S803" s="212"/>
      <c r="T803" s="213"/>
      <c r="AT803" s="214" t="s">
        <v>145</v>
      </c>
      <c r="AU803" s="214" t="s">
        <v>141</v>
      </c>
      <c r="AV803" s="14" t="s">
        <v>141</v>
      </c>
      <c r="AW803" s="14" t="s">
        <v>33</v>
      </c>
      <c r="AX803" s="14" t="s">
        <v>71</v>
      </c>
      <c r="AY803" s="214" t="s">
        <v>132</v>
      </c>
    </row>
    <row r="804" spans="1:65" s="15" customFormat="1">
      <c r="B804" s="215"/>
      <c r="C804" s="216"/>
      <c r="D804" s="195" t="s">
        <v>145</v>
      </c>
      <c r="E804" s="217" t="s">
        <v>19</v>
      </c>
      <c r="F804" s="218" t="s">
        <v>147</v>
      </c>
      <c r="G804" s="216"/>
      <c r="H804" s="219">
        <v>10</v>
      </c>
      <c r="I804" s="220"/>
      <c r="J804" s="216"/>
      <c r="K804" s="216"/>
      <c r="L804" s="221"/>
      <c r="M804" s="222"/>
      <c r="N804" s="223"/>
      <c r="O804" s="223"/>
      <c r="P804" s="223"/>
      <c r="Q804" s="223"/>
      <c r="R804" s="223"/>
      <c r="S804" s="223"/>
      <c r="T804" s="224"/>
      <c r="AT804" s="225" t="s">
        <v>145</v>
      </c>
      <c r="AU804" s="225" t="s">
        <v>141</v>
      </c>
      <c r="AV804" s="15" t="s">
        <v>140</v>
      </c>
      <c r="AW804" s="15" t="s">
        <v>33</v>
      </c>
      <c r="AX804" s="15" t="s">
        <v>79</v>
      </c>
      <c r="AY804" s="225" t="s">
        <v>132</v>
      </c>
    </row>
    <row r="805" spans="1:65" s="2" customFormat="1" ht="24.2" customHeight="1">
      <c r="A805" s="36"/>
      <c r="B805" s="37"/>
      <c r="C805" s="175" t="s">
        <v>815</v>
      </c>
      <c r="D805" s="175" t="s">
        <v>135</v>
      </c>
      <c r="E805" s="176" t="s">
        <v>816</v>
      </c>
      <c r="F805" s="177" t="s">
        <v>817</v>
      </c>
      <c r="G805" s="178" t="s">
        <v>171</v>
      </c>
      <c r="H805" s="179">
        <v>0.8</v>
      </c>
      <c r="I805" s="180"/>
      <c r="J805" s="181">
        <f>ROUND(I805*H805,2)</f>
        <v>0</v>
      </c>
      <c r="K805" s="177" t="s">
        <v>139</v>
      </c>
      <c r="L805" s="41"/>
      <c r="M805" s="182" t="s">
        <v>19</v>
      </c>
      <c r="N805" s="183" t="s">
        <v>43</v>
      </c>
      <c r="O805" s="66"/>
      <c r="P805" s="184">
        <f>O805*H805</f>
        <v>0</v>
      </c>
      <c r="Q805" s="184">
        <v>8.0000000000000007E-5</v>
      </c>
      <c r="R805" s="184">
        <f>Q805*H805</f>
        <v>6.4000000000000011E-5</v>
      </c>
      <c r="S805" s="184">
        <v>0</v>
      </c>
      <c r="T805" s="185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86" t="s">
        <v>243</v>
      </c>
      <c r="AT805" s="186" t="s">
        <v>135</v>
      </c>
      <c r="AU805" s="186" t="s">
        <v>141</v>
      </c>
      <c r="AY805" s="19" t="s">
        <v>132</v>
      </c>
      <c r="BE805" s="187">
        <f>IF(N805="základní",J805,0)</f>
        <v>0</v>
      </c>
      <c r="BF805" s="187">
        <f>IF(N805="snížená",J805,0)</f>
        <v>0</v>
      </c>
      <c r="BG805" s="187">
        <f>IF(N805="zákl. přenesená",J805,0)</f>
        <v>0</v>
      </c>
      <c r="BH805" s="187">
        <f>IF(N805="sníž. přenesená",J805,0)</f>
        <v>0</v>
      </c>
      <c r="BI805" s="187">
        <f>IF(N805="nulová",J805,0)</f>
        <v>0</v>
      </c>
      <c r="BJ805" s="19" t="s">
        <v>141</v>
      </c>
      <c r="BK805" s="187">
        <f>ROUND(I805*H805,2)</f>
        <v>0</v>
      </c>
      <c r="BL805" s="19" t="s">
        <v>243</v>
      </c>
      <c r="BM805" s="186" t="s">
        <v>818</v>
      </c>
    </row>
    <row r="806" spans="1:65" s="2" customFormat="1">
      <c r="A806" s="36"/>
      <c r="B806" s="37"/>
      <c r="C806" s="38"/>
      <c r="D806" s="188" t="s">
        <v>143</v>
      </c>
      <c r="E806" s="38"/>
      <c r="F806" s="189" t="s">
        <v>819</v>
      </c>
      <c r="G806" s="38"/>
      <c r="H806" s="38"/>
      <c r="I806" s="190"/>
      <c r="J806" s="38"/>
      <c r="K806" s="38"/>
      <c r="L806" s="41"/>
      <c r="M806" s="191"/>
      <c r="N806" s="192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143</v>
      </c>
      <c r="AU806" s="19" t="s">
        <v>141</v>
      </c>
    </row>
    <row r="807" spans="1:65" s="14" customFormat="1">
      <c r="B807" s="204"/>
      <c r="C807" s="205"/>
      <c r="D807" s="195" t="s">
        <v>145</v>
      </c>
      <c r="E807" s="206" t="s">
        <v>19</v>
      </c>
      <c r="F807" s="207" t="s">
        <v>799</v>
      </c>
      <c r="G807" s="205"/>
      <c r="H807" s="208">
        <v>0.8</v>
      </c>
      <c r="I807" s="209"/>
      <c r="J807" s="205"/>
      <c r="K807" s="205"/>
      <c r="L807" s="210"/>
      <c r="M807" s="211"/>
      <c r="N807" s="212"/>
      <c r="O807" s="212"/>
      <c r="P807" s="212"/>
      <c r="Q807" s="212"/>
      <c r="R807" s="212"/>
      <c r="S807" s="212"/>
      <c r="T807" s="213"/>
      <c r="AT807" s="214" t="s">
        <v>145</v>
      </c>
      <c r="AU807" s="214" t="s">
        <v>141</v>
      </c>
      <c r="AV807" s="14" t="s">
        <v>141</v>
      </c>
      <c r="AW807" s="14" t="s">
        <v>33</v>
      </c>
      <c r="AX807" s="14" t="s">
        <v>71</v>
      </c>
      <c r="AY807" s="214" t="s">
        <v>132</v>
      </c>
    </row>
    <row r="808" spans="1:65" s="15" customFormat="1">
      <c r="B808" s="215"/>
      <c r="C808" s="216"/>
      <c r="D808" s="195" t="s">
        <v>145</v>
      </c>
      <c r="E808" s="217" t="s">
        <v>19</v>
      </c>
      <c r="F808" s="218" t="s">
        <v>147</v>
      </c>
      <c r="G808" s="216"/>
      <c r="H808" s="219">
        <v>0.8</v>
      </c>
      <c r="I808" s="220"/>
      <c r="J808" s="216"/>
      <c r="K808" s="216"/>
      <c r="L808" s="221"/>
      <c r="M808" s="222"/>
      <c r="N808" s="223"/>
      <c r="O808" s="223"/>
      <c r="P808" s="223"/>
      <c r="Q808" s="223"/>
      <c r="R808" s="223"/>
      <c r="S808" s="223"/>
      <c r="T808" s="224"/>
      <c r="AT808" s="225" t="s">
        <v>145</v>
      </c>
      <c r="AU808" s="225" t="s">
        <v>141</v>
      </c>
      <c r="AV808" s="15" t="s">
        <v>140</v>
      </c>
      <c r="AW808" s="15" t="s">
        <v>33</v>
      </c>
      <c r="AX808" s="15" t="s">
        <v>79</v>
      </c>
      <c r="AY808" s="225" t="s">
        <v>132</v>
      </c>
    </row>
    <row r="809" spans="1:65" s="12" customFormat="1" ht="22.9" customHeight="1">
      <c r="B809" s="159"/>
      <c r="C809" s="160"/>
      <c r="D809" s="161" t="s">
        <v>70</v>
      </c>
      <c r="E809" s="173" t="s">
        <v>820</v>
      </c>
      <c r="F809" s="173" t="s">
        <v>821</v>
      </c>
      <c r="G809" s="160"/>
      <c r="H809" s="160"/>
      <c r="I809" s="163"/>
      <c r="J809" s="174">
        <f>BK809</f>
        <v>0</v>
      </c>
      <c r="K809" s="160"/>
      <c r="L809" s="165"/>
      <c r="M809" s="166"/>
      <c r="N809" s="167"/>
      <c r="O809" s="167"/>
      <c r="P809" s="168">
        <f>SUM(P810:P866)</f>
        <v>0</v>
      </c>
      <c r="Q809" s="167"/>
      <c r="R809" s="168">
        <f>SUM(R810:R866)</f>
        <v>0.11298202000000002</v>
      </c>
      <c r="S809" s="167"/>
      <c r="T809" s="169">
        <f>SUM(T810:T866)</f>
        <v>2.0169530000000001E-2</v>
      </c>
      <c r="AR809" s="170" t="s">
        <v>141</v>
      </c>
      <c r="AT809" s="171" t="s">
        <v>70</v>
      </c>
      <c r="AU809" s="171" t="s">
        <v>79</v>
      </c>
      <c r="AY809" s="170" t="s">
        <v>132</v>
      </c>
      <c r="BK809" s="172">
        <f>SUM(BK810:BK866)</f>
        <v>0</v>
      </c>
    </row>
    <row r="810" spans="1:65" s="2" customFormat="1" ht="16.5" customHeight="1">
      <c r="A810" s="36"/>
      <c r="B810" s="37"/>
      <c r="C810" s="175" t="s">
        <v>822</v>
      </c>
      <c r="D810" s="175" t="s">
        <v>135</v>
      </c>
      <c r="E810" s="176" t="s">
        <v>823</v>
      </c>
      <c r="F810" s="177" t="s">
        <v>824</v>
      </c>
      <c r="G810" s="178" t="s">
        <v>157</v>
      </c>
      <c r="H810" s="179">
        <v>65.063000000000002</v>
      </c>
      <c r="I810" s="180"/>
      <c r="J810" s="181">
        <f>ROUND(I810*H810,2)</f>
        <v>0</v>
      </c>
      <c r="K810" s="177" t="s">
        <v>139</v>
      </c>
      <c r="L810" s="41"/>
      <c r="M810" s="182" t="s">
        <v>19</v>
      </c>
      <c r="N810" s="183" t="s">
        <v>43</v>
      </c>
      <c r="O810" s="66"/>
      <c r="P810" s="184">
        <f>O810*H810</f>
        <v>0</v>
      </c>
      <c r="Q810" s="184">
        <v>1E-3</v>
      </c>
      <c r="R810" s="184">
        <f>Q810*H810</f>
        <v>6.506300000000001E-2</v>
      </c>
      <c r="S810" s="184">
        <v>3.1E-4</v>
      </c>
      <c r="T810" s="185">
        <f>S810*H810</f>
        <v>2.0169530000000001E-2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86" t="s">
        <v>243</v>
      </c>
      <c r="AT810" s="186" t="s">
        <v>135</v>
      </c>
      <c r="AU810" s="186" t="s">
        <v>141</v>
      </c>
      <c r="AY810" s="19" t="s">
        <v>132</v>
      </c>
      <c r="BE810" s="187">
        <f>IF(N810="základní",J810,0)</f>
        <v>0</v>
      </c>
      <c r="BF810" s="187">
        <f>IF(N810="snížená",J810,0)</f>
        <v>0</v>
      </c>
      <c r="BG810" s="187">
        <f>IF(N810="zákl. přenesená",J810,0)</f>
        <v>0</v>
      </c>
      <c r="BH810" s="187">
        <f>IF(N810="sníž. přenesená",J810,0)</f>
        <v>0</v>
      </c>
      <c r="BI810" s="187">
        <f>IF(N810="nulová",J810,0)</f>
        <v>0</v>
      </c>
      <c r="BJ810" s="19" t="s">
        <v>141</v>
      </c>
      <c r="BK810" s="187">
        <f>ROUND(I810*H810,2)</f>
        <v>0</v>
      </c>
      <c r="BL810" s="19" t="s">
        <v>243</v>
      </c>
      <c r="BM810" s="186" t="s">
        <v>825</v>
      </c>
    </row>
    <row r="811" spans="1:65" s="2" customFormat="1">
      <c r="A811" s="36"/>
      <c r="B811" s="37"/>
      <c r="C811" s="38"/>
      <c r="D811" s="188" t="s">
        <v>143</v>
      </c>
      <c r="E811" s="38"/>
      <c r="F811" s="189" t="s">
        <v>826</v>
      </c>
      <c r="G811" s="38"/>
      <c r="H811" s="38"/>
      <c r="I811" s="190"/>
      <c r="J811" s="38"/>
      <c r="K811" s="38"/>
      <c r="L811" s="41"/>
      <c r="M811" s="191"/>
      <c r="N811" s="192"/>
      <c r="O811" s="66"/>
      <c r="P811" s="66"/>
      <c r="Q811" s="66"/>
      <c r="R811" s="66"/>
      <c r="S811" s="66"/>
      <c r="T811" s="67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9" t="s">
        <v>143</v>
      </c>
      <c r="AU811" s="19" t="s">
        <v>141</v>
      </c>
    </row>
    <row r="812" spans="1:65" s="13" customFormat="1">
      <c r="B812" s="193"/>
      <c r="C812" s="194"/>
      <c r="D812" s="195" t="s">
        <v>145</v>
      </c>
      <c r="E812" s="196" t="s">
        <v>19</v>
      </c>
      <c r="F812" s="197" t="s">
        <v>146</v>
      </c>
      <c r="G812" s="194"/>
      <c r="H812" s="196" t="s">
        <v>19</v>
      </c>
      <c r="I812" s="198"/>
      <c r="J812" s="194"/>
      <c r="K812" s="194"/>
      <c r="L812" s="199"/>
      <c r="M812" s="200"/>
      <c r="N812" s="201"/>
      <c r="O812" s="201"/>
      <c r="P812" s="201"/>
      <c r="Q812" s="201"/>
      <c r="R812" s="201"/>
      <c r="S812" s="201"/>
      <c r="T812" s="202"/>
      <c r="AT812" s="203" t="s">
        <v>145</v>
      </c>
      <c r="AU812" s="203" t="s">
        <v>141</v>
      </c>
      <c r="AV812" s="13" t="s">
        <v>79</v>
      </c>
      <c r="AW812" s="13" t="s">
        <v>33</v>
      </c>
      <c r="AX812" s="13" t="s">
        <v>71</v>
      </c>
      <c r="AY812" s="203" t="s">
        <v>132</v>
      </c>
    </row>
    <row r="813" spans="1:65" s="13" customFormat="1">
      <c r="B813" s="193"/>
      <c r="C813" s="194"/>
      <c r="D813" s="195" t="s">
        <v>145</v>
      </c>
      <c r="E813" s="196" t="s">
        <v>19</v>
      </c>
      <c r="F813" s="197" t="s">
        <v>181</v>
      </c>
      <c r="G813" s="194"/>
      <c r="H813" s="196" t="s">
        <v>19</v>
      </c>
      <c r="I813" s="198"/>
      <c r="J813" s="194"/>
      <c r="K813" s="194"/>
      <c r="L813" s="199"/>
      <c r="M813" s="200"/>
      <c r="N813" s="201"/>
      <c r="O813" s="201"/>
      <c r="P813" s="201"/>
      <c r="Q813" s="201"/>
      <c r="R813" s="201"/>
      <c r="S813" s="201"/>
      <c r="T813" s="202"/>
      <c r="AT813" s="203" t="s">
        <v>145</v>
      </c>
      <c r="AU813" s="203" t="s">
        <v>141</v>
      </c>
      <c r="AV813" s="13" t="s">
        <v>79</v>
      </c>
      <c r="AW813" s="13" t="s">
        <v>33</v>
      </c>
      <c r="AX813" s="13" t="s">
        <v>71</v>
      </c>
      <c r="AY813" s="203" t="s">
        <v>132</v>
      </c>
    </row>
    <row r="814" spans="1:65" s="14" customFormat="1">
      <c r="B814" s="204"/>
      <c r="C814" s="205"/>
      <c r="D814" s="195" t="s">
        <v>145</v>
      </c>
      <c r="E814" s="206" t="s">
        <v>19</v>
      </c>
      <c r="F814" s="207" t="s">
        <v>827</v>
      </c>
      <c r="G814" s="205"/>
      <c r="H814" s="208">
        <v>27.088000000000001</v>
      </c>
      <c r="I814" s="209"/>
      <c r="J814" s="205"/>
      <c r="K814" s="205"/>
      <c r="L814" s="210"/>
      <c r="M814" s="211"/>
      <c r="N814" s="212"/>
      <c r="O814" s="212"/>
      <c r="P814" s="212"/>
      <c r="Q814" s="212"/>
      <c r="R814" s="212"/>
      <c r="S814" s="212"/>
      <c r="T814" s="213"/>
      <c r="AT814" s="214" t="s">
        <v>145</v>
      </c>
      <c r="AU814" s="214" t="s">
        <v>141</v>
      </c>
      <c r="AV814" s="14" t="s">
        <v>141</v>
      </c>
      <c r="AW814" s="14" t="s">
        <v>33</v>
      </c>
      <c r="AX814" s="14" t="s">
        <v>71</v>
      </c>
      <c r="AY814" s="214" t="s">
        <v>132</v>
      </c>
    </row>
    <row r="815" spans="1:65" s="14" customFormat="1">
      <c r="B815" s="204"/>
      <c r="C815" s="205"/>
      <c r="D815" s="195" t="s">
        <v>145</v>
      </c>
      <c r="E815" s="206" t="s">
        <v>19</v>
      </c>
      <c r="F815" s="207" t="s">
        <v>210</v>
      </c>
      <c r="G815" s="205"/>
      <c r="H815" s="208">
        <v>-1.7509999999999999</v>
      </c>
      <c r="I815" s="209"/>
      <c r="J815" s="205"/>
      <c r="K815" s="205"/>
      <c r="L815" s="210"/>
      <c r="M815" s="211"/>
      <c r="N815" s="212"/>
      <c r="O815" s="212"/>
      <c r="P815" s="212"/>
      <c r="Q815" s="212"/>
      <c r="R815" s="212"/>
      <c r="S815" s="212"/>
      <c r="T815" s="213"/>
      <c r="AT815" s="214" t="s">
        <v>145</v>
      </c>
      <c r="AU815" s="214" t="s">
        <v>141</v>
      </c>
      <c r="AV815" s="14" t="s">
        <v>141</v>
      </c>
      <c r="AW815" s="14" t="s">
        <v>33</v>
      </c>
      <c r="AX815" s="14" t="s">
        <v>71</v>
      </c>
      <c r="AY815" s="214" t="s">
        <v>132</v>
      </c>
    </row>
    <row r="816" spans="1:65" s="13" customFormat="1">
      <c r="B816" s="193"/>
      <c r="C816" s="194"/>
      <c r="D816" s="195" t="s">
        <v>145</v>
      </c>
      <c r="E816" s="196" t="s">
        <v>19</v>
      </c>
      <c r="F816" s="197" t="s">
        <v>184</v>
      </c>
      <c r="G816" s="194"/>
      <c r="H816" s="196" t="s">
        <v>19</v>
      </c>
      <c r="I816" s="198"/>
      <c r="J816" s="194"/>
      <c r="K816" s="194"/>
      <c r="L816" s="199"/>
      <c r="M816" s="200"/>
      <c r="N816" s="201"/>
      <c r="O816" s="201"/>
      <c r="P816" s="201"/>
      <c r="Q816" s="201"/>
      <c r="R816" s="201"/>
      <c r="S816" s="201"/>
      <c r="T816" s="202"/>
      <c r="AT816" s="203" t="s">
        <v>145</v>
      </c>
      <c r="AU816" s="203" t="s">
        <v>141</v>
      </c>
      <c r="AV816" s="13" t="s">
        <v>79</v>
      </c>
      <c r="AW816" s="13" t="s">
        <v>33</v>
      </c>
      <c r="AX816" s="13" t="s">
        <v>71</v>
      </c>
      <c r="AY816" s="203" t="s">
        <v>132</v>
      </c>
    </row>
    <row r="817" spans="1:65" s="14" customFormat="1">
      <c r="B817" s="204"/>
      <c r="C817" s="205"/>
      <c r="D817" s="195" t="s">
        <v>145</v>
      </c>
      <c r="E817" s="206" t="s">
        <v>19</v>
      </c>
      <c r="F817" s="207" t="s">
        <v>211</v>
      </c>
      <c r="G817" s="205"/>
      <c r="H817" s="208">
        <v>41.899000000000001</v>
      </c>
      <c r="I817" s="209"/>
      <c r="J817" s="205"/>
      <c r="K817" s="205"/>
      <c r="L817" s="210"/>
      <c r="M817" s="211"/>
      <c r="N817" s="212"/>
      <c r="O817" s="212"/>
      <c r="P817" s="212"/>
      <c r="Q817" s="212"/>
      <c r="R817" s="212"/>
      <c r="S817" s="212"/>
      <c r="T817" s="213"/>
      <c r="AT817" s="214" t="s">
        <v>145</v>
      </c>
      <c r="AU817" s="214" t="s">
        <v>141</v>
      </c>
      <c r="AV817" s="14" t="s">
        <v>141</v>
      </c>
      <c r="AW817" s="14" t="s">
        <v>33</v>
      </c>
      <c r="AX817" s="14" t="s">
        <v>71</v>
      </c>
      <c r="AY817" s="214" t="s">
        <v>132</v>
      </c>
    </row>
    <row r="818" spans="1:65" s="14" customFormat="1">
      <c r="B818" s="204"/>
      <c r="C818" s="205"/>
      <c r="D818" s="195" t="s">
        <v>145</v>
      </c>
      <c r="E818" s="206" t="s">
        <v>19</v>
      </c>
      <c r="F818" s="207" t="s">
        <v>212</v>
      </c>
      <c r="G818" s="205"/>
      <c r="H818" s="208">
        <v>-4.4450000000000003</v>
      </c>
      <c r="I818" s="209"/>
      <c r="J818" s="205"/>
      <c r="K818" s="205"/>
      <c r="L818" s="210"/>
      <c r="M818" s="211"/>
      <c r="N818" s="212"/>
      <c r="O818" s="212"/>
      <c r="P818" s="212"/>
      <c r="Q818" s="212"/>
      <c r="R818" s="212"/>
      <c r="S818" s="212"/>
      <c r="T818" s="213"/>
      <c r="AT818" s="214" t="s">
        <v>145</v>
      </c>
      <c r="AU818" s="214" t="s">
        <v>141</v>
      </c>
      <c r="AV818" s="14" t="s">
        <v>141</v>
      </c>
      <c r="AW818" s="14" t="s">
        <v>33</v>
      </c>
      <c r="AX818" s="14" t="s">
        <v>71</v>
      </c>
      <c r="AY818" s="214" t="s">
        <v>132</v>
      </c>
    </row>
    <row r="819" spans="1:65" s="13" customFormat="1">
      <c r="B819" s="193"/>
      <c r="C819" s="194"/>
      <c r="D819" s="195" t="s">
        <v>145</v>
      </c>
      <c r="E819" s="196" t="s">
        <v>19</v>
      </c>
      <c r="F819" s="197" t="s">
        <v>213</v>
      </c>
      <c r="G819" s="194"/>
      <c r="H819" s="196" t="s">
        <v>19</v>
      </c>
      <c r="I819" s="198"/>
      <c r="J819" s="194"/>
      <c r="K819" s="194"/>
      <c r="L819" s="199"/>
      <c r="M819" s="200"/>
      <c r="N819" s="201"/>
      <c r="O819" s="201"/>
      <c r="P819" s="201"/>
      <c r="Q819" s="201"/>
      <c r="R819" s="201"/>
      <c r="S819" s="201"/>
      <c r="T819" s="202"/>
      <c r="AT819" s="203" t="s">
        <v>145</v>
      </c>
      <c r="AU819" s="203" t="s">
        <v>141</v>
      </c>
      <c r="AV819" s="13" t="s">
        <v>79</v>
      </c>
      <c r="AW819" s="13" t="s">
        <v>33</v>
      </c>
      <c r="AX819" s="13" t="s">
        <v>71</v>
      </c>
      <c r="AY819" s="203" t="s">
        <v>132</v>
      </c>
    </row>
    <row r="820" spans="1:65" s="14" customFormat="1">
      <c r="B820" s="204"/>
      <c r="C820" s="205"/>
      <c r="D820" s="195" t="s">
        <v>145</v>
      </c>
      <c r="E820" s="206" t="s">
        <v>19</v>
      </c>
      <c r="F820" s="207" t="s">
        <v>214</v>
      </c>
      <c r="G820" s="205"/>
      <c r="H820" s="208">
        <v>4.0229999999999997</v>
      </c>
      <c r="I820" s="209"/>
      <c r="J820" s="205"/>
      <c r="K820" s="205"/>
      <c r="L820" s="210"/>
      <c r="M820" s="211"/>
      <c r="N820" s="212"/>
      <c r="O820" s="212"/>
      <c r="P820" s="212"/>
      <c r="Q820" s="212"/>
      <c r="R820" s="212"/>
      <c r="S820" s="212"/>
      <c r="T820" s="213"/>
      <c r="AT820" s="214" t="s">
        <v>145</v>
      </c>
      <c r="AU820" s="214" t="s">
        <v>141</v>
      </c>
      <c r="AV820" s="14" t="s">
        <v>141</v>
      </c>
      <c r="AW820" s="14" t="s">
        <v>33</v>
      </c>
      <c r="AX820" s="14" t="s">
        <v>71</v>
      </c>
      <c r="AY820" s="214" t="s">
        <v>132</v>
      </c>
    </row>
    <row r="821" spans="1:65" s="14" customFormat="1">
      <c r="B821" s="204"/>
      <c r="C821" s="205"/>
      <c r="D821" s="195" t="s">
        <v>145</v>
      </c>
      <c r="E821" s="206" t="s">
        <v>19</v>
      </c>
      <c r="F821" s="207" t="s">
        <v>210</v>
      </c>
      <c r="G821" s="205"/>
      <c r="H821" s="208">
        <v>-1.7509999999999999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145</v>
      </c>
      <c r="AU821" s="214" t="s">
        <v>141</v>
      </c>
      <c r="AV821" s="14" t="s">
        <v>141</v>
      </c>
      <c r="AW821" s="14" t="s">
        <v>33</v>
      </c>
      <c r="AX821" s="14" t="s">
        <v>71</v>
      </c>
      <c r="AY821" s="214" t="s">
        <v>132</v>
      </c>
    </row>
    <row r="822" spans="1:65" s="15" customFormat="1">
      <c r="B822" s="215"/>
      <c r="C822" s="216"/>
      <c r="D822" s="195" t="s">
        <v>145</v>
      </c>
      <c r="E822" s="217" t="s">
        <v>19</v>
      </c>
      <c r="F822" s="218" t="s">
        <v>147</v>
      </c>
      <c r="G822" s="216"/>
      <c r="H822" s="219">
        <v>65.063000000000002</v>
      </c>
      <c r="I822" s="220"/>
      <c r="J822" s="216"/>
      <c r="K822" s="216"/>
      <c r="L822" s="221"/>
      <c r="M822" s="222"/>
      <c r="N822" s="223"/>
      <c r="O822" s="223"/>
      <c r="P822" s="223"/>
      <c r="Q822" s="223"/>
      <c r="R822" s="223"/>
      <c r="S822" s="223"/>
      <c r="T822" s="224"/>
      <c r="AT822" s="225" t="s">
        <v>145</v>
      </c>
      <c r="AU822" s="225" t="s">
        <v>141</v>
      </c>
      <c r="AV822" s="15" t="s">
        <v>140</v>
      </c>
      <c r="AW822" s="15" t="s">
        <v>33</v>
      </c>
      <c r="AX822" s="15" t="s">
        <v>79</v>
      </c>
      <c r="AY822" s="225" t="s">
        <v>132</v>
      </c>
    </row>
    <row r="823" spans="1:65" s="2" customFormat="1" ht="24.2" customHeight="1">
      <c r="A823" s="36"/>
      <c r="B823" s="37"/>
      <c r="C823" s="175" t="s">
        <v>828</v>
      </c>
      <c r="D823" s="175" t="s">
        <v>135</v>
      </c>
      <c r="E823" s="176" t="s">
        <v>829</v>
      </c>
      <c r="F823" s="177" t="s">
        <v>830</v>
      </c>
      <c r="G823" s="178" t="s">
        <v>157</v>
      </c>
      <c r="H823" s="179">
        <v>4.4450000000000003</v>
      </c>
      <c r="I823" s="180"/>
      <c r="J823" s="181">
        <f>ROUND(I823*H823,2)</f>
        <v>0</v>
      </c>
      <c r="K823" s="177" t="s">
        <v>139</v>
      </c>
      <c r="L823" s="41"/>
      <c r="M823" s="182" t="s">
        <v>19</v>
      </c>
      <c r="N823" s="183" t="s">
        <v>43</v>
      </c>
      <c r="O823" s="66"/>
      <c r="P823" s="184">
        <f>O823*H823</f>
        <v>0</v>
      </c>
      <c r="Q823" s="184">
        <v>0</v>
      </c>
      <c r="R823" s="184">
        <f>Q823*H823</f>
        <v>0</v>
      </c>
      <c r="S823" s="184">
        <v>0</v>
      </c>
      <c r="T823" s="185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86" t="s">
        <v>243</v>
      </c>
      <c r="AT823" s="186" t="s">
        <v>135</v>
      </c>
      <c r="AU823" s="186" t="s">
        <v>141</v>
      </c>
      <c r="AY823" s="19" t="s">
        <v>132</v>
      </c>
      <c r="BE823" s="187">
        <f>IF(N823="základní",J823,0)</f>
        <v>0</v>
      </c>
      <c r="BF823" s="187">
        <f>IF(N823="snížená",J823,0)</f>
        <v>0</v>
      </c>
      <c r="BG823" s="187">
        <f>IF(N823="zákl. přenesená",J823,0)</f>
        <v>0</v>
      </c>
      <c r="BH823" s="187">
        <f>IF(N823="sníž. přenesená",J823,0)</f>
        <v>0</v>
      </c>
      <c r="BI823" s="187">
        <f>IF(N823="nulová",J823,0)</f>
        <v>0</v>
      </c>
      <c r="BJ823" s="19" t="s">
        <v>141</v>
      </c>
      <c r="BK823" s="187">
        <f>ROUND(I823*H823,2)</f>
        <v>0</v>
      </c>
      <c r="BL823" s="19" t="s">
        <v>243</v>
      </c>
      <c r="BM823" s="186" t="s">
        <v>831</v>
      </c>
    </row>
    <row r="824" spans="1:65" s="2" customFormat="1">
      <c r="A824" s="36"/>
      <c r="B824" s="37"/>
      <c r="C824" s="38"/>
      <c r="D824" s="188" t="s">
        <v>143</v>
      </c>
      <c r="E824" s="38"/>
      <c r="F824" s="189" t="s">
        <v>832</v>
      </c>
      <c r="G824" s="38"/>
      <c r="H824" s="38"/>
      <c r="I824" s="190"/>
      <c r="J824" s="38"/>
      <c r="K824" s="38"/>
      <c r="L824" s="41"/>
      <c r="M824" s="191"/>
      <c r="N824" s="192"/>
      <c r="O824" s="66"/>
      <c r="P824" s="66"/>
      <c r="Q824" s="66"/>
      <c r="R824" s="66"/>
      <c r="S824" s="66"/>
      <c r="T824" s="67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9" t="s">
        <v>143</v>
      </c>
      <c r="AU824" s="19" t="s">
        <v>141</v>
      </c>
    </row>
    <row r="825" spans="1:65" s="13" customFormat="1">
      <c r="B825" s="193"/>
      <c r="C825" s="194"/>
      <c r="D825" s="195" t="s">
        <v>145</v>
      </c>
      <c r="E825" s="196" t="s">
        <v>19</v>
      </c>
      <c r="F825" s="197" t="s">
        <v>833</v>
      </c>
      <c r="G825" s="194"/>
      <c r="H825" s="196" t="s">
        <v>19</v>
      </c>
      <c r="I825" s="198"/>
      <c r="J825" s="194"/>
      <c r="K825" s="194"/>
      <c r="L825" s="199"/>
      <c r="M825" s="200"/>
      <c r="N825" s="201"/>
      <c r="O825" s="201"/>
      <c r="P825" s="201"/>
      <c r="Q825" s="201"/>
      <c r="R825" s="201"/>
      <c r="S825" s="201"/>
      <c r="T825" s="202"/>
      <c r="AT825" s="203" t="s">
        <v>145</v>
      </c>
      <c r="AU825" s="203" t="s">
        <v>141</v>
      </c>
      <c r="AV825" s="13" t="s">
        <v>79</v>
      </c>
      <c r="AW825" s="13" t="s">
        <v>33</v>
      </c>
      <c r="AX825" s="13" t="s">
        <v>71</v>
      </c>
      <c r="AY825" s="203" t="s">
        <v>132</v>
      </c>
    </row>
    <row r="826" spans="1:65" s="14" customFormat="1">
      <c r="B826" s="204"/>
      <c r="C826" s="205"/>
      <c r="D826" s="195" t="s">
        <v>145</v>
      </c>
      <c r="E826" s="206" t="s">
        <v>19</v>
      </c>
      <c r="F826" s="207" t="s">
        <v>513</v>
      </c>
      <c r="G826" s="205"/>
      <c r="H826" s="208">
        <v>4.4450000000000003</v>
      </c>
      <c r="I826" s="209"/>
      <c r="J826" s="205"/>
      <c r="K826" s="205"/>
      <c r="L826" s="210"/>
      <c r="M826" s="211"/>
      <c r="N826" s="212"/>
      <c r="O826" s="212"/>
      <c r="P826" s="212"/>
      <c r="Q826" s="212"/>
      <c r="R826" s="212"/>
      <c r="S826" s="212"/>
      <c r="T826" s="213"/>
      <c r="AT826" s="214" t="s">
        <v>145</v>
      </c>
      <c r="AU826" s="214" t="s">
        <v>141</v>
      </c>
      <c r="AV826" s="14" t="s">
        <v>141</v>
      </c>
      <c r="AW826" s="14" t="s">
        <v>33</v>
      </c>
      <c r="AX826" s="14" t="s">
        <v>71</v>
      </c>
      <c r="AY826" s="214" t="s">
        <v>132</v>
      </c>
    </row>
    <row r="827" spans="1:65" s="15" customFormat="1">
      <c r="B827" s="215"/>
      <c r="C827" s="216"/>
      <c r="D827" s="195" t="s">
        <v>145</v>
      </c>
      <c r="E827" s="217" t="s">
        <v>19</v>
      </c>
      <c r="F827" s="218" t="s">
        <v>147</v>
      </c>
      <c r="G827" s="216"/>
      <c r="H827" s="219">
        <v>4.4450000000000003</v>
      </c>
      <c r="I827" s="220"/>
      <c r="J827" s="216"/>
      <c r="K827" s="216"/>
      <c r="L827" s="221"/>
      <c r="M827" s="222"/>
      <c r="N827" s="223"/>
      <c r="O827" s="223"/>
      <c r="P827" s="223"/>
      <c r="Q827" s="223"/>
      <c r="R827" s="223"/>
      <c r="S827" s="223"/>
      <c r="T827" s="224"/>
      <c r="AT827" s="225" t="s">
        <v>145</v>
      </c>
      <c r="AU827" s="225" t="s">
        <v>141</v>
      </c>
      <c r="AV827" s="15" t="s">
        <v>140</v>
      </c>
      <c r="AW827" s="15" t="s">
        <v>33</v>
      </c>
      <c r="AX827" s="15" t="s">
        <v>79</v>
      </c>
      <c r="AY827" s="225" t="s">
        <v>132</v>
      </c>
    </row>
    <row r="828" spans="1:65" s="2" customFormat="1" ht="16.5" customHeight="1">
      <c r="A828" s="36"/>
      <c r="B828" s="37"/>
      <c r="C828" s="226" t="s">
        <v>834</v>
      </c>
      <c r="D828" s="226" t="s">
        <v>230</v>
      </c>
      <c r="E828" s="227" t="s">
        <v>835</v>
      </c>
      <c r="F828" s="228" t="s">
        <v>836</v>
      </c>
      <c r="G828" s="229" t="s">
        <v>157</v>
      </c>
      <c r="H828" s="230">
        <v>4.6669999999999998</v>
      </c>
      <c r="I828" s="231"/>
      <c r="J828" s="232">
        <f>ROUND(I828*H828,2)</f>
        <v>0</v>
      </c>
      <c r="K828" s="228" t="s">
        <v>139</v>
      </c>
      <c r="L828" s="233"/>
      <c r="M828" s="234" t="s">
        <v>19</v>
      </c>
      <c r="N828" s="235" t="s">
        <v>43</v>
      </c>
      <c r="O828" s="66"/>
      <c r="P828" s="184">
        <f>O828*H828</f>
        <v>0</v>
      </c>
      <c r="Q828" s="184">
        <v>0</v>
      </c>
      <c r="R828" s="184">
        <f>Q828*H828</f>
        <v>0</v>
      </c>
      <c r="S828" s="184">
        <v>0</v>
      </c>
      <c r="T828" s="185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186" t="s">
        <v>346</v>
      </c>
      <c r="AT828" s="186" t="s">
        <v>230</v>
      </c>
      <c r="AU828" s="186" t="s">
        <v>141</v>
      </c>
      <c r="AY828" s="19" t="s">
        <v>132</v>
      </c>
      <c r="BE828" s="187">
        <f>IF(N828="základní",J828,0)</f>
        <v>0</v>
      </c>
      <c r="BF828" s="187">
        <f>IF(N828="snížená",J828,0)</f>
        <v>0</v>
      </c>
      <c r="BG828" s="187">
        <f>IF(N828="zákl. přenesená",J828,0)</f>
        <v>0</v>
      </c>
      <c r="BH828" s="187">
        <f>IF(N828="sníž. přenesená",J828,0)</f>
        <v>0</v>
      </c>
      <c r="BI828" s="187">
        <f>IF(N828="nulová",J828,0)</f>
        <v>0</v>
      </c>
      <c r="BJ828" s="19" t="s">
        <v>141</v>
      </c>
      <c r="BK828" s="187">
        <f>ROUND(I828*H828,2)</f>
        <v>0</v>
      </c>
      <c r="BL828" s="19" t="s">
        <v>243</v>
      </c>
      <c r="BM828" s="186" t="s">
        <v>837</v>
      </c>
    </row>
    <row r="829" spans="1:65" s="13" customFormat="1">
      <c r="B829" s="193"/>
      <c r="C829" s="194"/>
      <c r="D829" s="195" t="s">
        <v>145</v>
      </c>
      <c r="E829" s="196" t="s">
        <v>19</v>
      </c>
      <c r="F829" s="197" t="s">
        <v>833</v>
      </c>
      <c r="G829" s="194"/>
      <c r="H829" s="196" t="s">
        <v>19</v>
      </c>
      <c r="I829" s="198"/>
      <c r="J829" s="194"/>
      <c r="K829" s="194"/>
      <c r="L829" s="199"/>
      <c r="M829" s="200"/>
      <c r="N829" s="201"/>
      <c r="O829" s="201"/>
      <c r="P829" s="201"/>
      <c r="Q829" s="201"/>
      <c r="R829" s="201"/>
      <c r="S829" s="201"/>
      <c r="T829" s="202"/>
      <c r="AT829" s="203" t="s">
        <v>145</v>
      </c>
      <c r="AU829" s="203" t="s">
        <v>141</v>
      </c>
      <c r="AV829" s="13" t="s">
        <v>79</v>
      </c>
      <c r="AW829" s="13" t="s">
        <v>33</v>
      </c>
      <c r="AX829" s="13" t="s">
        <v>71</v>
      </c>
      <c r="AY829" s="203" t="s">
        <v>132</v>
      </c>
    </row>
    <row r="830" spans="1:65" s="14" customFormat="1">
      <c r="B830" s="204"/>
      <c r="C830" s="205"/>
      <c r="D830" s="195" t="s">
        <v>145</v>
      </c>
      <c r="E830" s="206" t="s">
        <v>19</v>
      </c>
      <c r="F830" s="207" t="s">
        <v>513</v>
      </c>
      <c r="G830" s="205"/>
      <c r="H830" s="208">
        <v>4.4450000000000003</v>
      </c>
      <c r="I830" s="209"/>
      <c r="J830" s="205"/>
      <c r="K830" s="205"/>
      <c r="L830" s="210"/>
      <c r="M830" s="211"/>
      <c r="N830" s="212"/>
      <c r="O830" s="212"/>
      <c r="P830" s="212"/>
      <c r="Q830" s="212"/>
      <c r="R830" s="212"/>
      <c r="S830" s="212"/>
      <c r="T830" s="213"/>
      <c r="AT830" s="214" t="s">
        <v>145</v>
      </c>
      <c r="AU830" s="214" t="s">
        <v>141</v>
      </c>
      <c r="AV830" s="14" t="s">
        <v>141</v>
      </c>
      <c r="AW830" s="14" t="s">
        <v>33</v>
      </c>
      <c r="AX830" s="14" t="s">
        <v>71</v>
      </c>
      <c r="AY830" s="214" t="s">
        <v>132</v>
      </c>
    </row>
    <row r="831" spans="1:65" s="15" customFormat="1">
      <c r="B831" s="215"/>
      <c r="C831" s="216"/>
      <c r="D831" s="195" t="s">
        <v>145</v>
      </c>
      <c r="E831" s="217" t="s">
        <v>19</v>
      </c>
      <c r="F831" s="218" t="s">
        <v>147</v>
      </c>
      <c r="G831" s="216"/>
      <c r="H831" s="219">
        <v>4.4450000000000003</v>
      </c>
      <c r="I831" s="220"/>
      <c r="J831" s="216"/>
      <c r="K831" s="216"/>
      <c r="L831" s="221"/>
      <c r="M831" s="222"/>
      <c r="N831" s="223"/>
      <c r="O831" s="223"/>
      <c r="P831" s="223"/>
      <c r="Q831" s="223"/>
      <c r="R831" s="223"/>
      <c r="S831" s="223"/>
      <c r="T831" s="224"/>
      <c r="AT831" s="225" t="s">
        <v>145</v>
      </c>
      <c r="AU831" s="225" t="s">
        <v>141</v>
      </c>
      <c r="AV831" s="15" t="s">
        <v>140</v>
      </c>
      <c r="AW831" s="15" t="s">
        <v>33</v>
      </c>
      <c r="AX831" s="15" t="s">
        <v>79</v>
      </c>
      <c r="AY831" s="225" t="s">
        <v>132</v>
      </c>
    </row>
    <row r="832" spans="1:65" s="14" customFormat="1">
      <c r="B832" s="204"/>
      <c r="C832" s="205"/>
      <c r="D832" s="195" t="s">
        <v>145</v>
      </c>
      <c r="E832" s="205"/>
      <c r="F832" s="207" t="s">
        <v>838</v>
      </c>
      <c r="G832" s="205"/>
      <c r="H832" s="208">
        <v>4.6669999999999998</v>
      </c>
      <c r="I832" s="209"/>
      <c r="J832" s="205"/>
      <c r="K832" s="205"/>
      <c r="L832" s="210"/>
      <c r="M832" s="211"/>
      <c r="N832" s="212"/>
      <c r="O832" s="212"/>
      <c r="P832" s="212"/>
      <c r="Q832" s="212"/>
      <c r="R832" s="212"/>
      <c r="S832" s="212"/>
      <c r="T832" s="213"/>
      <c r="AT832" s="214" t="s">
        <v>145</v>
      </c>
      <c r="AU832" s="214" t="s">
        <v>141</v>
      </c>
      <c r="AV832" s="14" t="s">
        <v>141</v>
      </c>
      <c r="AW832" s="14" t="s">
        <v>4</v>
      </c>
      <c r="AX832" s="14" t="s">
        <v>79</v>
      </c>
      <c r="AY832" s="214" t="s">
        <v>132</v>
      </c>
    </row>
    <row r="833" spans="1:65" s="2" customFormat="1" ht="16.5" customHeight="1">
      <c r="A833" s="36"/>
      <c r="B833" s="37"/>
      <c r="C833" s="175" t="s">
        <v>839</v>
      </c>
      <c r="D833" s="175" t="s">
        <v>135</v>
      </c>
      <c r="E833" s="176" t="s">
        <v>840</v>
      </c>
      <c r="F833" s="177" t="s">
        <v>841</v>
      </c>
      <c r="G833" s="178" t="s">
        <v>157</v>
      </c>
      <c r="H833" s="179">
        <v>87.082999999999998</v>
      </c>
      <c r="I833" s="180"/>
      <c r="J833" s="181">
        <f>ROUND(I833*H833,2)</f>
        <v>0</v>
      </c>
      <c r="K833" s="177" t="s">
        <v>139</v>
      </c>
      <c r="L833" s="41"/>
      <c r="M833" s="182" t="s">
        <v>19</v>
      </c>
      <c r="N833" s="183" t="s">
        <v>43</v>
      </c>
      <c r="O833" s="66"/>
      <c r="P833" s="184">
        <f>O833*H833</f>
        <v>0</v>
      </c>
      <c r="Q833" s="184">
        <v>2.0000000000000001E-4</v>
      </c>
      <c r="R833" s="184">
        <f>Q833*H833</f>
        <v>1.7416600000000001E-2</v>
      </c>
      <c r="S833" s="184">
        <v>0</v>
      </c>
      <c r="T833" s="185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86" t="s">
        <v>243</v>
      </c>
      <c r="AT833" s="186" t="s">
        <v>135</v>
      </c>
      <c r="AU833" s="186" t="s">
        <v>141</v>
      </c>
      <c r="AY833" s="19" t="s">
        <v>132</v>
      </c>
      <c r="BE833" s="187">
        <f>IF(N833="základní",J833,0)</f>
        <v>0</v>
      </c>
      <c r="BF833" s="187">
        <f>IF(N833="snížená",J833,0)</f>
        <v>0</v>
      </c>
      <c r="BG833" s="187">
        <f>IF(N833="zákl. přenesená",J833,0)</f>
        <v>0</v>
      </c>
      <c r="BH833" s="187">
        <f>IF(N833="sníž. přenesená",J833,0)</f>
        <v>0</v>
      </c>
      <c r="BI833" s="187">
        <f>IF(N833="nulová",J833,0)</f>
        <v>0</v>
      </c>
      <c r="BJ833" s="19" t="s">
        <v>141</v>
      </c>
      <c r="BK833" s="187">
        <f>ROUND(I833*H833,2)</f>
        <v>0</v>
      </c>
      <c r="BL833" s="19" t="s">
        <v>243</v>
      </c>
      <c r="BM833" s="186" t="s">
        <v>842</v>
      </c>
    </row>
    <row r="834" spans="1:65" s="2" customFormat="1">
      <c r="A834" s="36"/>
      <c r="B834" s="37"/>
      <c r="C834" s="38"/>
      <c r="D834" s="188" t="s">
        <v>143</v>
      </c>
      <c r="E834" s="38"/>
      <c r="F834" s="189" t="s">
        <v>843</v>
      </c>
      <c r="G834" s="38"/>
      <c r="H834" s="38"/>
      <c r="I834" s="190"/>
      <c r="J834" s="38"/>
      <c r="K834" s="38"/>
      <c r="L834" s="41"/>
      <c r="M834" s="191"/>
      <c r="N834" s="192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143</v>
      </c>
      <c r="AU834" s="19" t="s">
        <v>141</v>
      </c>
    </row>
    <row r="835" spans="1:65" s="13" customFormat="1">
      <c r="B835" s="193"/>
      <c r="C835" s="194"/>
      <c r="D835" s="195" t="s">
        <v>145</v>
      </c>
      <c r="E835" s="196" t="s">
        <v>19</v>
      </c>
      <c r="F835" s="197" t="s">
        <v>146</v>
      </c>
      <c r="G835" s="194"/>
      <c r="H835" s="196" t="s">
        <v>19</v>
      </c>
      <c r="I835" s="198"/>
      <c r="J835" s="194"/>
      <c r="K835" s="194"/>
      <c r="L835" s="199"/>
      <c r="M835" s="200"/>
      <c r="N835" s="201"/>
      <c r="O835" s="201"/>
      <c r="P835" s="201"/>
      <c r="Q835" s="201"/>
      <c r="R835" s="201"/>
      <c r="S835" s="201"/>
      <c r="T835" s="202"/>
      <c r="AT835" s="203" t="s">
        <v>145</v>
      </c>
      <c r="AU835" s="203" t="s">
        <v>141</v>
      </c>
      <c r="AV835" s="13" t="s">
        <v>79</v>
      </c>
      <c r="AW835" s="13" t="s">
        <v>33</v>
      </c>
      <c r="AX835" s="13" t="s">
        <v>71</v>
      </c>
      <c r="AY835" s="203" t="s">
        <v>132</v>
      </c>
    </row>
    <row r="836" spans="1:65" s="13" customFormat="1">
      <c r="B836" s="193"/>
      <c r="C836" s="194"/>
      <c r="D836" s="195" t="s">
        <v>145</v>
      </c>
      <c r="E836" s="196" t="s">
        <v>19</v>
      </c>
      <c r="F836" s="197" t="s">
        <v>181</v>
      </c>
      <c r="G836" s="194"/>
      <c r="H836" s="196" t="s">
        <v>19</v>
      </c>
      <c r="I836" s="198"/>
      <c r="J836" s="194"/>
      <c r="K836" s="194"/>
      <c r="L836" s="199"/>
      <c r="M836" s="200"/>
      <c r="N836" s="201"/>
      <c r="O836" s="201"/>
      <c r="P836" s="201"/>
      <c r="Q836" s="201"/>
      <c r="R836" s="201"/>
      <c r="S836" s="201"/>
      <c r="T836" s="202"/>
      <c r="AT836" s="203" t="s">
        <v>145</v>
      </c>
      <c r="AU836" s="203" t="s">
        <v>141</v>
      </c>
      <c r="AV836" s="13" t="s">
        <v>79</v>
      </c>
      <c r="AW836" s="13" t="s">
        <v>33</v>
      </c>
      <c r="AX836" s="13" t="s">
        <v>71</v>
      </c>
      <c r="AY836" s="203" t="s">
        <v>132</v>
      </c>
    </row>
    <row r="837" spans="1:65" s="14" customFormat="1">
      <c r="B837" s="204"/>
      <c r="C837" s="205"/>
      <c r="D837" s="195" t="s">
        <v>145</v>
      </c>
      <c r="E837" s="206" t="s">
        <v>19</v>
      </c>
      <c r="F837" s="207" t="s">
        <v>844</v>
      </c>
      <c r="G837" s="205"/>
      <c r="H837" s="208">
        <v>37.682000000000002</v>
      </c>
      <c r="I837" s="209"/>
      <c r="J837" s="205"/>
      <c r="K837" s="205"/>
      <c r="L837" s="210"/>
      <c r="M837" s="211"/>
      <c r="N837" s="212"/>
      <c r="O837" s="212"/>
      <c r="P837" s="212"/>
      <c r="Q837" s="212"/>
      <c r="R837" s="212"/>
      <c r="S837" s="212"/>
      <c r="T837" s="213"/>
      <c r="AT837" s="214" t="s">
        <v>145</v>
      </c>
      <c r="AU837" s="214" t="s">
        <v>141</v>
      </c>
      <c r="AV837" s="14" t="s">
        <v>141</v>
      </c>
      <c r="AW837" s="14" t="s">
        <v>33</v>
      </c>
      <c r="AX837" s="14" t="s">
        <v>71</v>
      </c>
      <c r="AY837" s="214" t="s">
        <v>132</v>
      </c>
    </row>
    <row r="838" spans="1:65" s="14" customFormat="1">
      <c r="B838" s="204"/>
      <c r="C838" s="205"/>
      <c r="D838" s="195" t="s">
        <v>145</v>
      </c>
      <c r="E838" s="206" t="s">
        <v>19</v>
      </c>
      <c r="F838" s="207" t="s">
        <v>845</v>
      </c>
      <c r="G838" s="205"/>
      <c r="H838" s="208">
        <v>-4.7060000000000004</v>
      </c>
      <c r="I838" s="209"/>
      <c r="J838" s="205"/>
      <c r="K838" s="205"/>
      <c r="L838" s="210"/>
      <c r="M838" s="211"/>
      <c r="N838" s="212"/>
      <c r="O838" s="212"/>
      <c r="P838" s="212"/>
      <c r="Q838" s="212"/>
      <c r="R838" s="212"/>
      <c r="S838" s="212"/>
      <c r="T838" s="213"/>
      <c r="AT838" s="214" t="s">
        <v>145</v>
      </c>
      <c r="AU838" s="214" t="s">
        <v>141</v>
      </c>
      <c r="AV838" s="14" t="s">
        <v>141</v>
      </c>
      <c r="AW838" s="14" t="s">
        <v>33</v>
      </c>
      <c r="AX838" s="14" t="s">
        <v>71</v>
      </c>
      <c r="AY838" s="214" t="s">
        <v>132</v>
      </c>
    </row>
    <row r="839" spans="1:65" s="13" customFormat="1">
      <c r="B839" s="193"/>
      <c r="C839" s="194"/>
      <c r="D839" s="195" t="s">
        <v>145</v>
      </c>
      <c r="E839" s="196" t="s">
        <v>19</v>
      </c>
      <c r="F839" s="197" t="s">
        <v>184</v>
      </c>
      <c r="G839" s="194"/>
      <c r="H839" s="196" t="s">
        <v>19</v>
      </c>
      <c r="I839" s="198"/>
      <c r="J839" s="194"/>
      <c r="K839" s="194"/>
      <c r="L839" s="199"/>
      <c r="M839" s="200"/>
      <c r="N839" s="201"/>
      <c r="O839" s="201"/>
      <c r="P839" s="201"/>
      <c r="Q839" s="201"/>
      <c r="R839" s="201"/>
      <c r="S839" s="201"/>
      <c r="T839" s="202"/>
      <c r="AT839" s="203" t="s">
        <v>145</v>
      </c>
      <c r="AU839" s="203" t="s">
        <v>141</v>
      </c>
      <c r="AV839" s="13" t="s">
        <v>79</v>
      </c>
      <c r="AW839" s="13" t="s">
        <v>33</v>
      </c>
      <c r="AX839" s="13" t="s">
        <v>71</v>
      </c>
      <c r="AY839" s="203" t="s">
        <v>132</v>
      </c>
    </row>
    <row r="840" spans="1:65" s="14" customFormat="1">
      <c r="B840" s="204"/>
      <c r="C840" s="205"/>
      <c r="D840" s="195" t="s">
        <v>145</v>
      </c>
      <c r="E840" s="206" t="s">
        <v>19</v>
      </c>
      <c r="F840" s="207" t="s">
        <v>846</v>
      </c>
      <c r="G840" s="205"/>
      <c r="H840" s="208">
        <v>50.988</v>
      </c>
      <c r="I840" s="209"/>
      <c r="J840" s="205"/>
      <c r="K840" s="205"/>
      <c r="L840" s="210"/>
      <c r="M840" s="211"/>
      <c r="N840" s="212"/>
      <c r="O840" s="212"/>
      <c r="P840" s="212"/>
      <c r="Q840" s="212"/>
      <c r="R840" s="212"/>
      <c r="S840" s="212"/>
      <c r="T840" s="213"/>
      <c r="AT840" s="214" t="s">
        <v>145</v>
      </c>
      <c r="AU840" s="214" t="s">
        <v>141</v>
      </c>
      <c r="AV840" s="14" t="s">
        <v>141</v>
      </c>
      <c r="AW840" s="14" t="s">
        <v>33</v>
      </c>
      <c r="AX840" s="14" t="s">
        <v>71</v>
      </c>
      <c r="AY840" s="214" t="s">
        <v>132</v>
      </c>
    </row>
    <row r="841" spans="1:65" s="14" customFormat="1">
      <c r="B841" s="204"/>
      <c r="C841" s="205"/>
      <c r="D841" s="195" t="s">
        <v>145</v>
      </c>
      <c r="E841" s="206" t="s">
        <v>19</v>
      </c>
      <c r="F841" s="207" t="s">
        <v>847</v>
      </c>
      <c r="G841" s="205"/>
      <c r="H841" s="208">
        <v>-6.0209999999999999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145</v>
      </c>
      <c r="AU841" s="214" t="s">
        <v>141</v>
      </c>
      <c r="AV841" s="14" t="s">
        <v>141</v>
      </c>
      <c r="AW841" s="14" t="s">
        <v>33</v>
      </c>
      <c r="AX841" s="14" t="s">
        <v>71</v>
      </c>
      <c r="AY841" s="214" t="s">
        <v>132</v>
      </c>
    </row>
    <row r="842" spans="1:65" s="13" customFormat="1">
      <c r="B842" s="193"/>
      <c r="C842" s="194"/>
      <c r="D842" s="195" t="s">
        <v>145</v>
      </c>
      <c r="E842" s="196" t="s">
        <v>19</v>
      </c>
      <c r="F842" s="197" t="s">
        <v>185</v>
      </c>
      <c r="G842" s="194"/>
      <c r="H842" s="196" t="s">
        <v>19</v>
      </c>
      <c r="I842" s="198"/>
      <c r="J842" s="194"/>
      <c r="K842" s="194"/>
      <c r="L842" s="199"/>
      <c r="M842" s="200"/>
      <c r="N842" s="201"/>
      <c r="O842" s="201"/>
      <c r="P842" s="201"/>
      <c r="Q842" s="201"/>
      <c r="R842" s="201"/>
      <c r="S842" s="201"/>
      <c r="T842" s="202"/>
      <c r="AT842" s="203" t="s">
        <v>145</v>
      </c>
      <c r="AU842" s="203" t="s">
        <v>141</v>
      </c>
      <c r="AV842" s="13" t="s">
        <v>79</v>
      </c>
      <c r="AW842" s="13" t="s">
        <v>33</v>
      </c>
      <c r="AX842" s="13" t="s">
        <v>71</v>
      </c>
      <c r="AY842" s="203" t="s">
        <v>132</v>
      </c>
    </row>
    <row r="843" spans="1:65" s="14" customFormat="1">
      <c r="B843" s="204"/>
      <c r="C843" s="205"/>
      <c r="D843" s="195" t="s">
        <v>145</v>
      </c>
      <c r="E843" s="206" t="s">
        <v>19</v>
      </c>
      <c r="F843" s="207" t="s">
        <v>203</v>
      </c>
      <c r="G843" s="205"/>
      <c r="H843" s="208">
        <v>6.8680000000000003</v>
      </c>
      <c r="I843" s="209"/>
      <c r="J843" s="205"/>
      <c r="K843" s="205"/>
      <c r="L843" s="210"/>
      <c r="M843" s="211"/>
      <c r="N843" s="212"/>
      <c r="O843" s="212"/>
      <c r="P843" s="212"/>
      <c r="Q843" s="212"/>
      <c r="R843" s="212"/>
      <c r="S843" s="212"/>
      <c r="T843" s="213"/>
      <c r="AT843" s="214" t="s">
        <v>145</v>
      </c>
      <c r="AU843" s="214" t="s">
        <v>141</v>
      </c>
      <c r="AV843" s="14" t="s">
        <v>141</v>
      </c>
      <c r="AW843" s="14" t="s">
        <v>33</v>
      </c>
      <c r="AX843" s="14" t="s">
        <v>71</v>
      </c>
      <c r="AY843" s="214" t="s">
        <v>132</v>
      </c>
    </row>
    <row r="844" spans="1:65" s="13" customFormat="1">
      <c r="B844" s="193"/>
      <c r="C844" s="194"/>
      <c r="D844" s="195" t="s">
        <v>145</v>
      </c>
      <c r="E844" s="196" t="s">
        <v>19</v>
      </c>
      <c r="F844" s="197" t="s">
        <v>213</v>
      </c>
      <c r="G844" s="194"/>
      <c r="H844" s="196" t="s">
        <v>19</v>
      </c>
      <c r="I844" s="198"/>
      <c r="J844" s="194"/>
      <c r="K844" s="194"/>
      <c r="L844" s="199"/>
      <c r="M844" s="200"/>
      <c r="N844" s="201"/>
      <c r="O844" s="201"/>
      <c r="P844" s="201"/>
      <c r="Q844" s="201"/>
      <c r="R844" s="201"/>
      <c r="S844" s="201"/>
      <c r="T844" s="202"/>
      <c r="AT844" s="203" t="s">
        <v>145</v>
      </c>
      <c r="AU844" s="203" t="s">
        <v>141</v>
      </c>
      <c r="AV844" s="13" t="s">
        <v>79</v>
      </c>
      <c r="AW844" s="13" t="s">
        <v>33</v>
      </c>
      <c r="AX844" s="13" t="s">
        <v>71</v>
      </c>
      <c r="AY844" s="203" t="s">
        <v>132</v>
      </c>
    </row>
    <row r="845" spans="1:65" s="14" customFormat="1">
      <c r="B845" s="204"/>
      <c r="C845" s="205"/>
      <c r="D845" s="195" t="s">
        <v>145</v>
      </c>
      <c r="E845" s="206" t="s">
        <v>19</v>
      </c>
      <c r="F845" s="207" t="s">
        <v>214</v>
      </c>
      <c r="G845" s="205"/>
      <c r="H845" s="208">
        <v>4.0229999999999997</v>
      </c>
      <c r="I845" s="209"/>
      <c r="J845" s="205"/>
      <c r="K845" s="205"/>
      <c r="L845" s="210"/>
      <c r="M845" s="211"/>
      <c r="N845" s="212"/>
      <c r="O845" s="212"/>
      <c r="P845" s="212"/>
      <c r="Q845" s="212"/>
      <c r="R845" s="212"/>
      <c r="S845" s="212"/>
      <c r="T845" s="213"/>
      <c r="AT845" s="214" t="s">
        <v>145</v>
      </c>
      <c r="AU845" s="214" t="s">
        <v>141</v>
      </c>
      <c r="AV845" s="14" t="s">
        <v>141</v>
      </c>
      <c r="AW845" s="14" t="s">
        <v>33</v>
      </c>
      <c r="AX845" s="14" t="s">
        <v>71</v>
      </c>
      <c r="AY845" s="214" t="s">
        <v>132</v>
      </c>
    </row>
    <row r="846" spans="1:65" s="14" customFormat="1">
      <c r="B846" s="204"/>
      <c r="C846" s="205"/>
      <c r="D846" s="195" t="s">
        <v>145</v>
      </c>
      <c r="E846" s="206" t="s">
        <v>19</v>
      </c>
      <c r="F846" s="207" t="s">
        <v>210</v>
      </c>
      <c r="G846" s="205"/>
      <c r="H846" s="208">
        <v>-1.7509999999999999</v>
      </c>
      <c r="I846" s="209"/>
      <c r="J846" s="205"/>
      <c r="K846" s="205"/>
      <c r="L846" s="210"/>
      <c r="M846" s="211"/>
      <c r="N846" s="212"/>
      <c r="O846" s="212"/>
      <c r="P846" s="212"/>
      <c r="Q846" s="212"/>
      <c r="R846" s="212"/>
      <c r="S846" s="212"/>
      <c r="T846" s="213"/>
      <c r="AT846" s="214" t="s">
        <v>145</v>
      </c>
      <c r="AU846" s="214" t="s">
        <v>141</v>
      </c>
      <c r="AV846" s="14" t="s">
        <v>141</v>
      </c>
      <c r="AW846" s="14" t="s">
        <v>33</v>
      </c>
      <c r="AX846" s="14" t="s">
        <v>71</v>
      </c>
      <c r="AY846" s="214" t="s">
        <v>132</v>
      </c>
    </row>
    <row r="847" spans="1:65" s="15" customFormat="1">
      <c r="B847" s="215"/>
      <c r="C847" s="216"/>
      <c r="D847" s="195" t="s">
        <v>145</v>
      </c>
      <c r="E847" s="217" t="s">
        <v>19</v>
      </c>
      <c r="F847" s="218" t="s">
        <v>147</v>
      </c>
      <c r="G847" s="216"/>
      <c r="H847" s="219">
        <v>87.082999999999984</v>
      </c>
      <c r="I847" s="220"/>
      <c r="J847" s="216"/>
      <c r="K847" s="216"/>
      <c r="L847" s="221"/>
      <c r="M847" s="222"/>
      <c r="N847" s="223"/>
      <c r="O847" s="223"/>
      <c r="P847" s="223"/>
      <c r="Q847" s="223"/>
      <c r="R847" s="223"/>
      <c r="S847" s="223"/>
      <c r="T847" s="224"/>
      <c r="AT847" s="225" t="s">
        <v>145</v>
      </c>
      <c r="AU847" s="225" t="s">
        <v>141</v>
      </c>
      <c r="AV847" s="15" t="s">
        <v>140</v>
      </c>
      <c r="AW847" s="15" t="s">
        <v>33</v>
      </c>
      <c r="AX847" s="15" t="s">
        <v>79</v>
      </c>
      <c r="AY847" s="225" t="s">
        <v>132</v>
      </c>
    </row>
    <row r="848" spans="1:65" s="2" customFormat="1" ht="24.2" customHeight="1">
      <c r="A848" s="36"/>
      <c r="B848" s="37"/>
      <c r="C848" s="175" t="s">
        <v>848</v>
      </c>
      <c r="D848" s="175" t="s">
        <v>135</v>
      </c>
      <c r="E848" s="176" t="s">
        <v>849</v>
      </c>
      <c r="F848" s="177" t="s">
        <v>850</v>
      </c>
      <c r="G848" s="178" t="s">
        <v>157</v>
      </c>
      <c r="H848" s="179">
        <v>117.31699999999999</v>
      </c>
      <c r="I848" s="180"/>
      <c r="J848" s="181">
        <f>ROUND(I848*H848,2)</f>
        <v>0</v>
      </c>
      <c r="K848" s="177" t="s">
        <v>139</v>
      </c>
      <c r="L848" s="41"/>
      <c r="M848" s="182" t="s">
        <v>19</v>
      </c>
      <c r="N848" s="183" t="s">
        <v>43</v>
      </c>
      <c r="O848" s="66"/>
      <c r="P848" s="184">
        <f>O848*H848</f>
        <v>0</v>
      </c>
      <c r="Q848" s="184">
        <v>2.5999999999999998E-4</v>
      </c>
      <c r="R848" s="184">
        <f>Q848*H848</f>
        <v>3.0502419999999995E-2</v>
      </c>
      <c r="S848" s="184">
        <v>0</v>
      </c>
      <c r="T848" s="185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86" t="s">
        <v>243</v>
      </c>
      <c r="AT848" s="186" t="s">
        <v>135</v>
      </c>
      <c r="AU848" s="186" t="s">
        <v>141</v>
      </c>
      <c r="AY848" s="19" t="s">
        <v>132</v>
      </c>
      <c r="BE848" s="187">
        <f>IF(N848="základní",J848,0)</f>
        <v>0</v>
      </c>
      <c r="BF848" s="187">
        <f>IF(N848="snížená",J848,0)</f>
        <v>0</v>
      </c>
      <c r="BG848" s="187">
        <f>IF(N848="zákl. přenesená",J848,0)</f>
        <v>0</v>
      </c>
      <c r="BH848" s="187">
        <f>IF(N848="sníž. přenesená",J848,0)</f>
        <v>0</v>
      </c>
      <c r="BI848" s="187">
        <f>IF(N848="nulová",J848,0)</f>
        <v>0</v>
      </c>
      <c r="BJ848" s="19" t="s">
        <v>141</v>
      </c>
      <c r="BK848" s="187">
        <f>ROUND(I848*H848,2)</f>
        <v>0</v>
      </c>
      <c r="BL848" s="19" t="s">
        <v>243</v>
      </c>
      <c r="BM848" s="186" t="s">
        <v>851</v>
      </c>
    </row>
    <row r="849" spans="1:51" s="2" customFormat="1">
      <c r="A849" s="36"/>
      <c r="B849" s="37"/>
      <c r="C849" s="38"/>
      <c r="D849" s="188" t="s">
        <v>143</v>
      </c>
      <c r="E849" s="38"/>
      <c r="F849" s="189" t="s">
        <v>852</v>
      </c>
      <c r="G849" s="38"/>
      <c r="H849" s="38"/>
      <c r="I849" s="190"/>
      <c r="J849" s="38"/>
      <c r="K849" s="38"/>
      <c r="L849" s="41"/>
      <c r="M849" s="191"/>
      <c r="N849" s="192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143</v>
      </c>
      <c r="AU849" s="19" t="s">
        <v>141</v>
      </c>
    </row>
    <row r="850" spans="1:51" s="13" customFormat="1">
      <c r="B850" s="193"/>
      <c r="C850" s="194"/>
      <c r="D850" s="195" t="s">
        <v>145</v>
      </c>
      <c r="E850" s="196" t="s">
        <v>19</v>
      </c>
      <c r="F850" s="197" t="s">
        <v>146</v>
      </c>
      <c r="G850" s="194"/>
      <c r="H850" s="196" t="s">
        <v>19</v>
      </c>
      <c r="I850" s="198"/>
      <c r="J850" s="194"/>
      <c r="K850" s="194"/>
      <c r="L850" s="199"/>
      <c r="M850" s="200"/>
      <c r="N850" s="201"/>
      <c r="O850" s="201"/>
      <c r="P850" s="201"/>
      <c r="Q850" s="201"/>
      <c r="R850" s="201"/>
      <c r="S850" s="201"/>
      <c r="T850" s="202"/>
      <c r="AT850" s="203" t="s">
        <v>145</v>
      </c>
      <c r="AU850" s="203" t="s">
        <v>141</v>
      </c>
      <c r="AV850" s="13" t="s">
        <v>79</v>
      </c>
      <c r="AW850" s="13" t="s">
        <v>33</v>
      </c>
      <c r="AX850" s="13" t="s">
        <v>71</v>
      </c>
      <c r="AY850" s="203" t="s">
        <v>132</v>
      </c>
    </row>
    <row r="851" spans="1:51" s="13" customFormat="1">
      <c r="B851" s="193"/>
      <c r="C851" s="194"/>
      <c r="D851" s="195" t="s">
        <v>145</v>
      </c>
      <c r="E851" s="196" t="s">
        <v>19</v>
      </c>
      <c r="F851" s="197" t="s">
        <v>181</v>
      </c>
      <c r="G851" s="194"/>
      <c r="H851" s="196" t="s">
        <v>19</v>
      </c>
      <c r="I851" s="198"/>
      <c r="J851" s="194"/>
      <c r="K851" s="194"/>
      <c r="L851" s="199"/>
      <c r="M851" s="200"/>
      <c r="N851" s="201"/>
      <c r="O851" s="201"/>
      <c r="P851" s="201"/>
      <c r="Q851" s="201"/>
      <c r="R851" s="201"/>
      <c r="S851" s="201"/>
      <c r="T851" s="202"/>
      <c r="AT851" s="203" t="s">
        <v>145</v>
      </c>
      <c r="AU851" s="203" t="s">
        <v>141</v>
      </c>
      <c r="AV851" s="13" t="s">
        <v>79</v>
      </c>
      <c r="AW851" s="13" t="s">
        <v>33</v>
      </c>
      <c r="AX851" s="13" t="s">
        <v>71</v>
      </c>
      <c r="AY851" s="203" t="s">
        <v>132</v>
      </c>
    </row>
    <row r="852" spans="1:51" s="14" customFormat="1">
      <c r="B852" s="204"/>
      <c r="C852" s="205"/>
      <c r="D852" s="195" t="s">
        <v>145</v>
      </c>
      <c r="E852" s="206" t="s">
        <v>19</v>
      </c>
      <c r="F852" s="207" t="s">
        <v>844</v>
      </c>
      <c r="G852" s="205"/>
      <c r="H852" s="208">
        <v>37.682000000000002</v>
      </c>
      <c r="I852" s="209"/>
      <c r="J852" s="205"/>
      <c r="K852" s="205"/>
      <c r="L852" s="210"/>
      <c r="M852" s="211"/>
      <c r="N852" s="212"/>
      <c r="O852" s="212"/>
      <c r="P852" s="212"/>
      <c r="Q852" s="212"/>
      <c r="R852" s="212"/>
      <c r="S852" s="212"/>
      <c r="T852" s="213"/>
      <c r="AT852" s="214" t="s">
        <v>145</v>
      </c>
      <c r="AU852" s="214" t="s">
        <v>141</v>
      </c>
      <c r="AV852" s="14" t="s">
        <v>141</v>
      </c>
      <c r="AW852" s="14" t="s">
        <v>33</v>
      </c>
      <c r="AX852" s="14" t="s">
        <v>71</v>
      </c>
      <c r="AY852" s="214" t="s">
        <v>132</v>
      </c>
    </row>
    <row r="853" spans="1:51" s="14" customFormat="1">
      <c r="B853" s="204"/>
      <c r="C853" s="205"/>
      <c r="D853" s="195" t="s">
        <v>145</v>
      </c>
      <c r="E853" s="206" t="s">
        <v>19</v>
      </c>
      <c r="F853" s="207" t="s">
        <v>845</v>
      </c>
      <c r="G853" s="205"/>
      <c r="H853" s="208">
        <v>-4.7060000000000004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145</v>
      </c>
      <c r="AU853" s="214" t="s">
        <v>141</v>
      </c>
      <c r="AV853" s="14" t="s">
        <v>141</v>
      </c>
      <c r="AW853" s="14" t="s">
        <v>33</v>
      </c>
      <c r="AX853" s="14" t="s">
        <v>71</v>
      </c>
      <c r="AY853" s="214" t="s">
        <v>132</v>
      </c>
    </row>
    <row r="854" spans="1:51" s="13" customFormat="1">
      <c r="B854" s="193"/>
      <c r="C854" s="194"/>
      <c r="D854" s="195" t="s">
        <v>145</v>
      </c>
      <c r="E854" s="196" t="s">
        <v>19</v>
      </c>
      <c r="F854" s="197" t="s">
        <v>184</v>
      </c>
      <c r="G854" s="194"/>
      <c r="H854" s="196" t="s">
        <v>19</v>
      </c>
      <c r="I854" s="198"/>
      <c r="J854" s="194"/>
      <c r="K854" s="194"/>
      <c r="L854" s="199"/>
      <c r="M854" s="200"/>
      <c r="N854" s="201"/>
      <c r="O854" s="201"/>
      <c r="P854" s="201"/>
      <c r="Q854" s="201"/>
      <c r="R854" s="201"/>
      <c r="S854" s="201"/>
      <c r="T854" s="202"/>
      <c r="AT854" s="203" t="s">
        <v>145</v>
      </c>
      <c r="AU854" s="203" t="s">
        <v>141</v>
      </c>
      <c r="AV854" s="13" t="s">
        <v>79</v>
      </c>
      <c r="AW854" s="13" t="s">
        <v>33</v>
      </c>
      <c r="AX854" s="13" t="s">
        <v>71</v>
      </c>
      <c r="AY854" s="203" t="s">
        <v>132</v>
      </c>
    </row>
    <row r="855" spans="1:51" s="14" customFormat="1">
      <c r="B855" s="204"/>
      <c r="C855" s="205"/>
      <c r="D855" s="195" t="s">
        <v>145</v>
      </c>
      <c r="E855" s="206" t="s">
        <v>19</v>
      </c>
      <c r="F855" s="207" t="s">
        <v>846</v>
      </c>
      <c r="G855" s="205"/>
      <c r="H855" s="208">
        <v>50.988</v>
      </c>
      <c r="I855" s="209"/>
      <c r="J855" s="205"/>
      <c r="K855" s="205"/>
      <c r="L855" s="210"/>
      <c r="M855" s="211"/>
      <c r="N855" s="212"/>
      <c r="O855" s="212"/>
      <c r="P855" s="212"/>
      <c r="Q855" s="212"/>
      <c r="R855" s="212"/>
      <c r="S855" s="212"/>
      <c r="T855" s="213"/>
      <c r="AT855" s="214" t="s">
        <v>145</v>
      </c>
      <c r="AU855" s="214" t="s">
        <v>141</v>
      </c>
      <c r="AV855" s="14" t="s">
        <v>141</v>
      </c>
      <c r="AW855" s="14" t="s">
        <v>33</v>
      </c>
      <c r="AX855" s="14" t="s">
        <v>71</v>
      </c>
      <c r="AY855" s="214" t="s">
        <v>132</v>
      </c>
    </row>
    <row r="856" spans="1:51" s="14" customFormat="1">
      <c r="B856" s="204"/>
      <c r="C856" s="205"/>
      <c r="D856" s="195" t="s">
        <v>145</v>
      </c>
      <c r="E856" s="206" t="s">
        <v>19</v>
      </c>
      <c r="F856" s="207" t="s">
        <v>847</v>
      </c>
      <c r="G856" s="205"/>
      <c r="H856" s="208">
        <v>-6.0209999999999999</v>
      </c>
      <c r="I856" s="209"/>
      <c r="J856" s="205"/>
      <c r="K856" s="205"/>
      <c r="L856" s="210"/>
      <c r="M856" s="211"/>
      <c r="N856" s="212"/>
      <c r="O856" s="212"/>
      <c r="P856" s="212"/>
      <c r="Q856" s="212"/>
      <c r="R856" s="212"/>
      <c r="S856" s="212"/>
      <c r="T856" s="213"/>
      <c r="AT856" s="214" t="s">
        <v>145</v>
      </c>
      <c r="AU856" s="214" t="s">
        <v>141</v>
      </c>
      <c r="AV856" s="14" t="s">
        <v>141</v>
      </c>
      <c r="AW856" s="14" t="s">
        <v>33</v>
      </c>
      <c r="AX856" s="14" t="s">
        <v>71</v>
      </c>
      <c r="AY856" s="214" t="s">
        <v>132</v>
      </c>
    </row>
    <row r="857" spans="1:51" s="13" customFormat="1">
      <c r="B857" s="193"/>
      <c r="C857" s="194"/>
      <c r="D857" s="195" t="s">
        <v>145</v>
      </c>
      <c r="E857" s="196" t="s">
        <v>19</v>
      </c>
      <c r="F857" s="197" t="s">
        <v>185</v>
      </c>
      <c r="G857" s="194"/>
      <c r="H857" s="196" t="s">
        <v>19</v>
      </c>
      <c r="I857" s="198"/>
      <c r="J857" s="194"/>
      <c r="K857" s="194"/>
      <c r="L857" s="199"/>
      <c r="M857" s="200"/>
      <c r="N857" s="201"/>
      <c r="O857" s="201"/>
      <c r="P857" s="201"/>
      <c r="Q857" s="201"/>
      <c r="R857" s="201"/>
      <c r="S857" s="201"/>
      <c r="T857" s="202"/>
      <c r="AT857" s="203" t="s">
        <v>145</v>
      </c>
      <c r="AU857" s="203" t="s">
        <v>141</v>
      </c>
      <c r="AV857" s="13" t="s">
        <v>79</v>
      </c>
      <c r="AW857" s="13" t="s">
        <v>33</v>
      </c>
      <c r="AX857" s="13" t="s">
        <v>71</v>
      </c>
      <c r="AY857" s="203" t="s">
        <v>132</v>
      </c>
    </row>
    <row r="858" spans="1:51" s="14" customFormat="1">
      <c r="B858" s="204"/>
      <c r="C858" s="205"/>
      <c r="D858" s="195" t="s">
        <v>145</v>
      </c>
      <c r="E858" s="206" t="s">
        <v>19</v>
      </c>
      <c r="F858" s="207" t="s">
        <v>853</v>
      </c>
      <c r="G858" s="205"/>
      <c r="H858" s="208">
        <v>8.0920000000000005</v>
      </c>
      <c r="I858" s="209"/>
      <c r="J858" s="205"/>
      <c r="K858" s="205"/>
      <c r="L858" s="210"/>
      <c r="M858" s="211"/>
      <c r="N858" s="212"/>
      <c r="O858" s="212"/>
      <c r="P858" s="212"/>
      <c r="Q858" s="212"/>
      <c r="R858" s="212"/>
      <c r="S858" s="212"/>
      <c r="T858" s="213"/>
      <c r="AT858" s="214" t="s">
        <v>145</v>
      </c>
      <c r="AU858" s="214" t="s">
        <v>141</v>
      </c>
      <c r="AV858" s="14" t="s">
        <v>141</v>
      </c>
      <c r="AW858" s="14" t="s">
        <v>33</v>
      </c>
      <c r="AX858" s="14" t="s">
        <v>71</v>
      </c>
      <c r="AY858" s="214" t="s">
        <v>132</v>
      </c>
    </row>
    <row r="859" spans="1:51" s="13" customFormat="1">
      <c r="B859" s="193"/>
      <c r="C859" s="194"/>
      <c r="D859" s="195" t="s">
        <v>145</v>
      </c>
      <c r="E859" s="196" t="s">
        <v>19</v>
      </c>
      <c r="F859" s="197" t="s">
        <v>213</v>
      </c>
      <c r="G859" s="194"/>
      <c r="H859" s="196" t="s">
        <v>19</v>
      </c>
      <c r="I859" s="198"/>
      <c r="J859" s="194"/>
      <c r="K859" s="194"/>
      <c r="L859" s="199"/>
      <c r="M859" s="200"/>
      <c r="N859" s="201"/>
      <c r="O859" s="201"/>
      <c r="P859" s="201"/>
      <c r="Q859" s="201"/>
      <c r="R859" s="201"/>
      <c r="S859" s="201"/>
      <c r="T859" s="202"/>
      <c r="AT859" s="203" t="s">
        <v>145</v>
      </c>
      <c r="AU859" s="203" t="s">
        <v>141</v>
      </c>
      <c r="AV859" s="13" t="s">
        <v>79</v>
      </c>
      <c r="AW859" s="13" t="s">
        <v>33</v>
      </c>
      <c r="AX859" s="13" t="s">
        <v>71</v>
      </c>
      <c r="AY859" s="203" t="s">
        <v>132</v>
      </c>
    </row>
    <row r="860" spans="1:51" s="14" customFormat="1">
      <c r="B860" s="204"/>
      <c r="C860" s="205"/>
      <c r="D860" s="195" t="s">
        <v>145</v>
      </c>
      <c r="E860" s="206" t="s">
        <v>19</v>
      </c>
      <c r="F860" s="207" t="s">
        <v>214</v>
      </c>
      <c r="G860" s="205"/>
      <c r="H860" s="208">
        <v>4.0229999999999997</v>
      </c>
      <c r="I860" s="209"/>
      <c r="J860" s="205"/>
      <c r="K860" s="205"/>
      <c r="L860" s="210"/>
      <c r="M860" s="211"/>
      <c r="N860" s="212"/>
      <c r="O860" s="212"/>
      <c r="P860" s="212"/>
      <c r="Q860" s="212"/>
      <c r="R860" s="212"/>
      <c r="S860" s="212"/>
      <c r="T860" s="213"/>
      <c r="AT860" s="214" t="s">
        <v>145</v>
      </c>
      <c r="AU860" s="214" t="s">
        <v>141</v>
      </c>
      <c r="AV860" s="14" t="s">
        <v>141</v>
      </c>
      <c r="AW860" s="14" t="s">
        <v>33</v>
      </c>
      <c r="AX860" s="14" t="s">
        <v>71</v>
      </c>
      <c r="AY860" s="214" t="s">
        <v>132</v>
      </c>
    </row>
    <row r="861" spans="1:51" s="14" customFormat="1">
      <c r="B861" s="204"/>
      <c r="C861" s="205"/>
      <c r="D861" s="195" t="s">
        <v>145</v>
      </c>
      <c r="E861" s="206" t="s">
        <v>19</v>
      </c>
      <c r="F861" s="207" t="s">
        <v>210</v>
      </c>
      <c r="G861" s="205"/>
      <c r="H861" s="208">
        <v>-1.7509999999999999</v>
      </c>
      <c r="I861" s="209"/>
      <c r="J861" s="205"/>
      <c r="K861" s="205"/>
      <c r="L861" s="210"/>
      <c r="M861" s="211"/>
      <c r="N861" s="212"/>
      <c r="O861" s="212"/>
      <c r="P861" s="212"/>
      <c r="Q861" s="212"/>
      <c r="R861" s="212"/>
      <c r="S861" s="212"/>
      <c r="T861" s="213"/>
      <c r="AT861" s="214" t="s">
        <v>145</v>
      </c>
      <c r="AU861" s="214" t="s">
        <v>141</v>
      </c>
      <c r="AV861" s="14" t="s">
        <v>141</v>
      </c>
      <c r="AW861" s="14" t="s">
        <v>33</v>
      </c>
      <c r="AX861" s="14" t="s">
        <v>71</v>
      </c>
      <c r="AY861" s="214" t="s">
        <v>132</v>
      </c>
    </row>
    <row r="862" spans="1:51" s="16" customFormat="1">
      <c r="B862" s="237"/>
      <c r="C862" s="238"/>
      <c r="D862" s="195" t="s">
        <v>145</v>
      </c>
      <c r="E862" s="239" t="s">
        <v>19</v>
      </c>
      <c r="F862" s="240" t="s">
        <v>854</v>
      </c>
      <c r="G862" s="238"/>
      <c r="H862" s="241">
        <v>88.306999999999988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AT862" s="247" t="s">
        <v>145</v>
      </c>
      <c r="AU862" s="247" t="s">
        <v>141</v>
      </c>
      <c r="AV862" s="16" t="s">
        <v>133</v>
      </c>
      <c r="AW862" s="16" t="s">
        <v>33</v>
      </c>
      <c r="AX862" s="16" t="s">
        <v>71</v>
      </c>
      <c r="AY862" s="247" t="s">
        <v>132</v>
      </c>
    </row>
    <row r="863" spans="1:51" s="14" customFormat="1">
      <c r="B863" s="204"/>
      <c r="C863" s="205"/>
      <c r="D863" s="195" t="s">
        <v>145</v>
      </c>
      <c r="E863" s="206" t="s">
        <v>19</v>
      </c>
      <c r="F863" s="207" t="s">
        <v>474</v>
      </c>
      <c r="G863" s="205"/>
      <c r="H863" s="208">
        <v>24.1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145</v>
      </c>
      <c r="AU863" s="214" t="s">
        <v>141</v>
      </c>
      <c r="AV863" s="14" t="s">
        <v>141</v>
      </c>
      <c r="AW863" s="14" t="s">
        <v>33</v>
      </c>
      <c r="AX863" s="14" t="s">
        <v>71</v>
      </c>
      <c r="AY863" s="214" t="s">
        <v>132</v>
      </c>
    </row>
    <row r="864" spans="1:51" s="14" customFormat="1">
      <c r="B864" s="204"/>
      <c r="C864" s="205"/>
      <c r="D864" s="195" t="s">
        <v>145</v>
      </c>
      <c r="E864" s="206" t="s">
        <v>19</v>
      </c>
      <c r="F864" s="207" t="s">
        <v>433</v>
      </c>
      <c r="G864" s="205"/>
      <c r="H864" s="208">
        <v>4.91</v>
      </c>
      <c r="I864" s="209"/>
      <c r="J864" s="205"/>
      <c r="K864" s="205"/>
      <c r="L864" s="210"/>
      <c r="M864" s="211"/>
      <c r="N864" s="212"/>
      <c r="O864" s="212"/>
      <c r="P864" s="212"/>
      <c r="Q864" s="212"/>
      <c r="R864" s="212"/>
      <c r="S864" s="212"/>
      <c r="T864" s="213"/>
      <c r="AT864" s="214" t="s">
        <v>145</v>
      </c>
      <c r="AU864" s="214" t="s">
        <v>141</v>
      </c>
      <c r="AV864" s="14" t="s">
        <v>141</v>
      </c>
      <c r="AW864" s="14" t="s">
        <v>33</v>
      </c>
      <c r="AX864" s="14" t="s">
        <v>71</v>
      </c>
      <c r="AY864" s="214" t="s">
        <v>132</v>
      </c>
    </row>
    <row r="865" spans="1:51" s="16" customFormat="1">
      <c r="B865" s="237"/>
      <c r="C865" s="238"/>
      <c r="D865" s="195" t="s">
        <v>145</v>
      </c>
      <c r="E865" s="239" t="s">
        <v>19</v>
      </c>
      <c r="F865" s="240" t="s">
        <v>854</v>
      </c>
      <c r="G865" s="238"/>
      <c r="H865" s="241">
        <v>29.01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AT865" s="247" t="s">
        <v>145</v>
      </c>
      <c r="AU865" s="247" t="s">
        <v>141</v>
      </c>
      <c r="AV865" s="16" t="s">
        <v>133</v>
      </c>
      <c r="AW865" s="16" t="s">
        <v>33</v>
      </c>
      <c r="AX865" s="16" t="s">
        <v>71</v>
      </c>
      <c r="AY865" s="247" t="s">
        <v>132</v>
      </c>
    </row>
    <row r="866" spans="1:51" s="15" customFormat="1">
      <c r="B866" s="215"/>
      <c r="C866" s="216"/>
      <c r="D866" s="195" t="s">
        <v>145</v>
      </c>
      <c r="E866" s="217" t="s">
        <v>19</v>
      </c>
      <c r="F866" s="218" t="s">
        <v>147</v>
      </c>
      <c r="G866" s="216"/>
      <c r="H866" s="219">
        <v>117.31699999999998</v>
      </c>
      <c r="I866" s="220"/>
      <c r="J866" s="216"/>
      <c r="K866" s="216"/>
      <c r="L866" s="221"/>
      <c r="M866" s="248"/>
      <c r="N866" s="249"/>
      <c r="O866" s="249"/>
      <c r="P866" s="249"/>
      <c r="Q866" s="249"/>
      <c r="R866" s="249"/>
      <c r="S866" s="249"/>
      <c r="T866" s="250"/>
      <c r="AT866" s="225" t="s">
        <v>145</v>
      </c>
      <c r="AU866" s="225" t="s">
        <v>141</v>
      </c>
      <c r="AV866" s="15" t="s">
        <v>140</v>
      </c>
      <c r="AW866" s="15" t="s">
        <v>33</v>
      </c>
      <c r="AX866" s="15" t="s">
        <v>79</v>
      </c>
      <c r="AY866" s="225" t="s">
        <v>132</v>
      </c>
    </row>
    <row r="867" spans="1:51" s="2" customFormat="1" ht="6.95" customHeight="1">
      <c r="A867" s="36"/>
      <c r="B867" s="49"/>
      <c r="C867" s="50"/>
      <c r="D867" s="50"/>
      <c r="E867" s="50"/>
      <c r="F867" s="50"/>
      <c r="G867" s="50"/>
      <c r="H867" s="50"/>
      <c r="I867" s="50"/>
      <c r="J867" s="50"/>
      <c r="K867" s="50"/>
      <c r="L867" s="41"/>
      <c r="M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</row>
  </sheetData>
  <sheetProtection algorithmName="SHA-512" hashValue="l+pCJ//XDTa+Cou9SMsBnTrCeZ8eaXQFwj8am20keFXx+sxJDYz401eqXfhv9BkuZiMbfq1XmWKn9D8VwMoMXg==" saltValue="Qjked8eZ0tD5zaw+jfYraqf0YxYz9b0FzRFEe3l8PANgFzKGi4sp5BuGDjYylYhtwPlo9+LAUMeCMI8SSJVzkA==" spinCount="100000" sheet="1" objects="1" scenarios="1" formatColumns="0" formatRows="0" autoFilter="0"/>
  <autoFilter ref="C98:K866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3" r:id="rId1"/>
    <hyperlink ref="F108" r:id="rId2"/>
    <hyperlink ref="F114" r:id="rId3"/>
    <hyperlink ref="F120" r:id="rId4"/>
    <hyperlink ref="F126" r:id="rId5"/>
    <hyperlink ref="F131" r:id="rId6"/>
    <hyperlink ref="F146" r:id="rId7"/>
    <hyperlink ref="F161" r:id="rId8"/>
    <hyperlink ref="F167" r:id="rId9"/>
    <hyperlink ref="F181" r:id="rId10"/>
    <hyperlink ref="F194" r:id="rId11"/>
    <hyperlink ref="F204" r:id="rId12"/>
    <hyperlink ref="F213" r:id="rId13"/>
    <hyperlink ref="F222" r:id="rId14"/>
    <hyperlink ref="F232" r:id="rId15"/>
    <hyperlink ref="F242" r:id="rId16"/>
    <hyperlink ref="F246" r:id="rId17"/>
    <hyperlink ref="F252" r:id="rId18"/>
    <hyperlink ref="F258" r:id="rId19"/>
    <hyperlink ref="F263" r:id="rId20"/>
    <hyperlink ref="F270" r:id="rId21"/>
    <hyperlink ref="F283" r:id="rId22"/>
    <hyperlink ref="F296" r:id="rId23"/>
    <hyperlink ref="F304" r:id="rId24"/>
    <hyperlink ref="F306" r:id="rId25"/>
    <hyperlink ref="F308" r:id="rId26"/>
    <hyperlink ref="F312" r:id="rId27"/>
    <hyperlink ref="F315" r:id="rId28"/>
    <hyperlink ref="F319" r:id="rId29"/>
    <hyperlink ref="F326" r:id="rId30"/>
    <hyperlink ref="F332" r:id="rId31"/>
    <hyperlink ref="F338" r:id="rId32"/>
    <hyperlink ref="F344" r:id="rId33"/>
    <hyperlink ref="F351" r:id="rId34"/>
    <hyperlink ref="F356" r:id="rId35"/>
    <hyperlink ref="F361" r:id="rId36"/>
    <hyperlink ref="F365" r:id="rId37"/>
    <hyperlink ref="F370" r:id="rId38"/>
    <hyperlink ref="F378" r:id="rId39"/>
    <hyperlink ref="F381" r:id="rId40"/>
    <hyperlink ref="F391" r:id="rId41"/>
    <hyperlink ref="F401" r:id="rId42"/>
    <hyperlink ref="F411" r:id="rId43"/>
    <hyperlink ref="F414" r:id="rId44"/>
    <hyperlink ref="F420" r:id="rId45"/>
    <hyperlink ref="F426" r:id="rId46"/>
    <hyperlink ref="F432" r:id="rId47"/>
    <hyperlink ref="F437" r:id="rId48"/>
    <hyperlink ref="F442" r:id="rId49"/>
    <hyperlink ref="F448" r:id="rId50"/>
    <hyperlink ref="F454" r:id="rId51"/>
    <hyperlink ref="F465" r:id="rId52"/>
    <hyperlink ref="F474" r:id="rId53"/>
    <hyperlink ref="F485" r:id="rId54"/>
    <hyperlink ref="F496" r:id="rId55"/>
    <hyperlink ref="F505" r:id="rId56"/>
    <hyperlink ref="F516" r:id="rId57"/>
    <hyperlink ref="F542" r:id="rId58"/>
    <hyperlink ref="F553" r:id="rId59"/>
    <hyperlink ref="F564" r:id="rId60"/>
    <hyperlink ref="F569" r:id="rId61"/>
    <hyperlink ref="F582" r:id="rId62"/>
    <hyperlink ref="F585" r:id="rId63"/>
    <hyperlink ref="F591" r:id="rId64"/>
    <hyperlink ref="F597" r:id="rId65"/>
    <hyperlink ref="F609" r:id="rId66"/>
    <hyperlink ref="F615" r:id="rId67"/>
    <hyperlink ref="F627" r:id="rId68"/>
    <hyperlink ref="F633" r:id="rId69"/>
    <hyperlink ref="F639" r:id="rId70"/>
    <hyperlink ref="F645" r:id="rId71"/>
    <hyperlink ref="F648" r:id="rId72"/>
    <hyperlink ref="F657" r:id="rId73"/>
    <hyperlink ref="F665" r:id="rId74"/>
    <hyperlink ref="F673" r:id="rId75"/>
    <hyperlink ref="F681" r:id="rId76"/>
    <hyperlink ref="F689" r:id="rId77"/>
    <hyperlink ref="F705" r:id="rId78"/>
    <hyperlink ref="F725" r:id="rId79"/>
    <hyperlink ref="F728" r:id="rId80"/>
    <hyperlink ref="F742" r:id="rId81"/>
    <hyperlink ref="F756" r:id="rId82"/>
    <hyperlink ref="F762" r:id="rId83"/>
    <hyperlink ref="F768" r:id="rId84"/>
    <hyperlink ref="F771" r:id="rId85"/>
    <hyperlink ref="F776" r:id="rId86"/>
    <hyperlink ref="F781" r:id="rId87"/>
    <hyperlink ref="F786" r:id="rId88"/>
    <hyperlink ref="F790" r:id="rId89"/>
    <hyperlink ref="F794" r:id="rId90"/>
    <hyperlink ref="F798" r:id="rId91"/>
    <hyperlink ref="F802" r:id="rId92"/>
    <hyperlink ref="F806" r:id="rId93"/>
    <hyperlink ref="F811" r:id="rId94"/>
    <hyperlink ref="F824" r:id="rId95"/>
    <hyperlink ref="F834" r:id="rId96"/>
    <hyperlink ref="F849" r:id="rId97"/>
  </hyperlinks>
  <pageMargins left="0.39374999999999999" right="0.39374999999999999" top="0.39374999999999999" bottom="0.39374999999999999" header="0" footer="0"/>
  <pageSetup paperSize="9" scale="84" fitToHeight="100" orientation="landscape" blackAndWhite="1" r:id="rId98"/>
  <headerFooter>
    <oddFooter>&amp;CStrana &amp;P z &amp;N</oddFooter>
  </headerFooter>
  <drawing r:id="rId9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83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6, byt č.4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855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ROUND((SUM(BE98:BE158)),  2)</f>
        <v>0</v>
      </c>
      <c r="G33" s="36"/>
      <c r="H33" s="36"/>
      <c r="I33" s="120">
        <v>0.21</v>
      </c>
      <c r="J33" s="119">
        <f>ROUND(((SUM(BE98:BE158))*I33),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ROUND((SUM(BF98:BF158)),  2)</f>
        <v>0</v>
      </c>
      <c r="G34" s="36"/>
      <c r="H34" s="36"/>
      <c r="I34" s="120">
        <v>0.15</v>
      </c>
      <c r="J34" s="119">
        <f>ROUND(((SUM(BF98:BF158))*I34),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ROUND((SUM(BG98:BG158)),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ROUND((SUM(BH98:BH158)),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ROUND((SUM(BI98:BI158)),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6, byt č.4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02 - Elektroinstalace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856</v>
      </c>
      <c r="E60" s="139"/>
      <c r="F60" s="139"/>
      <c r="G60" s="139"/>
      <c r="H60" s="139"/>
      <c r="I60" s="139"/>
      <c r="J60" s="140">
        <f>J99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857</v>
      </c>
      <c r="E61" s="145"/>
      <c r="F61" s="145"/>
      <c r="G61" s="145"/>
      <c r="H61" s="145"/>
      <c r="I61" s="145"/>
      <c r="J61" s="146">
        <f>J100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858</v>
      </c>
      <c r="E62" s="145"/>
      <c r="F62" s="145"/>
      <c r="G62" s="145"/>
      <c r="H62" s="145"/>
      <c r="I62" s="145"/>
      <c r="J62" s="146">
        <f>J106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859</v>
      </c>
      <c r="E63" s="145"/>
      <c r="F63" s="145"/>
      <c r="G63" s="145"/>
      <c r="H63" s="145"/>
      <c r="I63" s="145"/>
      <c r="J63" s="146">
        <f>J113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860</v>
      </c>
      <c r="E64" s="145"/>
      <c r="F64" s="145"/>
      <c r="G64" s="145"/>
      <c r="H64" s="145"/>
      <c r="I64" s="145"/>
      <c r="J64" s="146">
        <f>J115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861</v>
      </c>
      <c r="E65" s="145"/>
      <c r="F65" s="145"/>
      <c r="G65" s="145"/>
      <c r="H65" s="145"/>
      <c r="I65" s="145"/>
      <c r="J65" s="146">
        <f>J117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862</v>
      </c>
      <c r="E66" s="145"/>
      <c r="F66" s="145"/>
      <c r="G66" s="145"/>
      <c r="H66" s="145"/>
      <c r="I66" s="145"/>
      <c r="J66" s="146">
        <f>J119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863</v>
      </c>
      <c r="E67" s="145"/>
      <c r="F67" s="145"/>
      <c r="G67" s="145"/>
      <c r="H67" s="145"/>
      <c r="I67" s="145"/>
      <c r="J67" s="146">
        <f>J121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864</v>
      </c>
      <c r="E68" s="145"/>
      <c r="F68" s="145"/>
      <c r="G68" s="145"/>
      <c r="H68" s="145"/>
      <c r="I68" s="145"/>
      <c r="J68" s="146">
        <f>J127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865</v>
      </c>
      <c r="E69" s="145"/>
      <c r="F69" s="145"/>
      <c r="G69" s="145"/>
      <c r="H69" s="145"/>
      <c r="I69" s="145"/>
      <c r="J69" s="146">
        <f>J132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866</v>
      </c>
      <c r="E70" s="145"/>
      <c r="F70" s="145"/>
      <c r="G70" s="145"/>
      <c r="H70" s="145"/>
      <c r="I70" s="145"/>
      <c r="J70" s="146">
        <f>J134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867</v>
      </c>
      <c r="E71" s="145"/>
      <c r="F71" s="145"/>
      <c r="G71" s="145"/>
      <c r="H71" s="145"/>
      <c r="I71" s="145"/>
      <c r="J71" s="146">
        <f>J136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868</v>
      </c>
      <c r="E72" s="145"/>
      <c r="F72" s="145"/>
      <c r="G72" s="145"/>
      <c r="H72" s="145"/>
      <c r="I72" s="145"/>
      <c r="J72" s="146">
        <f>J138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869</v>
      </c>
      <c r="E73" s="145"/>
      <c r="F73" s="145"/>
      <c r="G73" s="145"/>
      <c r="H73" s="145"/>
      <c r="I73" s="145"/>
      <c r="J73" s="146">
        <f>J145</f>
        <v>0</v>
      </c>
      <c r="K73" s="143"/>
      <c r="L73" s="147"/>
    </row>
    <row r="74" spans="1:31" s="10" customFormat="1" ht="19.899999999999999" customHeight="1">
      <c r="B74" s="142"/>
      <c r="C74" s="143"/>
      <c r="D74" s="144" t="s">
        <v>870</v>
      </c>
      <c r="E74" s="145"/>
      <c r="F74" s="145"/>
      <c r="G74" s="145"/>
      <c r="H74" s="145"/>
      <c r="I74" s="145"/>
      <c r="J74" s="146">
        <f>J147</f>
        <v>0</v>
      </c>
      <c r="K74" s="143"/>
      <c r="L74" s="147"/>
    </row>
    <row r="75" spans="1:31" s="10" customFormat="1" ht="19.899999999999999" customHeight="1">
      <c r="B75" s="142"/>
      <c r="C75" s="143"/>
      <c r="D75" s="144" t="s">
        <v>871</v>
      </c>
      <c r="E75" s="145"/>
      <c r="F75" s="145"/>
      <c r="G75" s="145"/>
      <c r="H75" s="145"/>
      <c r="I75" s="145"/>
      <c r="J75" s="146">
        <f>J149</f>
        <v>0</v>
      </c>
      <c r="K75" s="143"/>
      <c r="L75" s="147"/>
    </row>
    <row r="76" spans="1:31" s="10" customFormat="1" ht="19.899999999999999" customHeight="1">
      <c r="B76" s="142"/>
      <c r="C76" s="143"/>
      <c r="D76" s="144" t="s">
        <v>872</v>
      </c>
      <c r="E76" s="145"/>
      <c r="F76" s="145"/>
      <c r="G76" s="145"/>
      <c r="H76" s="145"/>
      <c r="I76" s="145"/>
      <c r="J76" s="146">
        <f>J151</f>
        <v>0</v>
      </c>
      <c r="K76" s="143"/>
      <c r="L76" s="147"/>
    </row>
    <row r="77" spans="1:31" s="10" customFormat="1" ht="19.899999999999999" customHeight="1">
      <c r="B77" s="142"/>
      <c r="C77" s="143"/>
      <c r="D77" s="144" t="s">
        <v>873</v>
      </c>
      <c r="E77" s="145"/>
      <c r="F77" s="145"/>
      <c r="G77" s="145"/>
      <c r="H77" s="145"/>
      <c r="I77" s="145"/>
      <c r="J77" s="146">
        <f>J153</f>
        <v>0</v>
      </c>
      <c r="K77" s="143"/>
      <c r="L77" s="147"/>
    </row>
    <row r="78" spans="1:31" s="9" customFormat="1" ht="24.95" customHeight="1">
      <c r="B78" s="136"/>
      <c r="C78" s="137"/>
      <c r="D78" s="138" t="s">
        <v>874</v>
      </c>
      <c r="E78" s="139"/>
      <c r="F78" s="139"/>
      <c r="G78" s="139"/>
      <c r="H78" s="139"/>
      <c r="I78" s="139"/>
      <c r="J78" s="140">
        <f>J155</f>
        <v>0</v>
      </c>
      <c r="K78" s="137"/>
      <c r="L78" s="141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117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78" t="str">
        <f>E7</f>
        <v>Stavební úpravy bytu Orlí 6, byt č.4</v>
      </c>
      <c r="F88" s="379"/>
      <c r="G88" s="379"/>
      <c r="H88" s="379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91</v>
      </c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6" t="str">
        <f>E9</f>
        <v>02 - Elektroinstalace</v>
      </c>
      <c r="F90" s="377"/>
      <c r="G90" s="377"/>
      <c r="H90" s="377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F12</f>
        <v xml:space="preserve"> </v>
      </c>
      <c r="G92" s="38"/>
      <c r="H92" s="38"/>
      <c r="I92" s="31" t="s">
        <v>23</v>
      </c>
      <c r="J92" s="61" t="str">
        <f>IF(J12="","",J12)</f>
        <v>25. 6. 2022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40.15" customHeight="1">
      <c r="A94" s="36"/>
      <c r="B94" s="37"/>
      <c r="C94" s="31" t="s">
        <v>25</v>
      </c>
      <c r="D94" s="38"/>
      <c r="E94" s="38"/>
      <c r="F94" s="29" t="str">
        <f>E15</f>
        <v>Statutární město Brno,Dominikánské náměstí 196/1</v>
      </c>
      <c r="G94" s="38"/>
      <c r="H94" s="38"/>
      <c r="I94" s="31" t="s">
        <v>31</v>
      </c>
      <c r="J94" s="34" t="str">
        <f>E21</f>
        <v>Architektura &amp; interier,Šimůnek &amp; partners, VM</v>
      </c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29</v>
      </c>
      <c r="D95" s="38"/>
      <c r="E95" s="38"/>
      <c r="F95" s="29" t="str">
        <f>IF(E18="","",E18)</f>
        <v>Vyplň údaj</v>
      </c>
      <c r="G95" s="38"/>
      <c r="H95" s="38"/>
      <c r="I95" s="31" t="s">
        <v>34</v>
      </c>
      <c r="J95" s="34" t="str">
        <f>E24</f>
        <v xml:space="preserve"> </v>
      </c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48"/>
      <c r="B97" s="149"/>
      <c r="C97" s="150" t="s">
        <v>118</v>
      </c>
      <c r="D97" s="151" t="s">
        <v>56</v>
      </c>
      <c r="E97" s="151" t="s">
        <v>52</v>
      </c>
      <c r="F97" s="151" t="s">
        <v>53</v>
      </c>
      <c r="G97" s="151" t="s">
        <v>119</v>
      </c>
      <c r="H97" s="151" t="s">
        <v>120</v>
      </c>
      <c r="I97" s="151" t="s">
        <v>121</v>
      </c>
      <c r="J97" s="151" t="s">
        <v>95</v>
      </c>
      <c r="K97" s="152" t="s">
        <v>122</v>
      </c>
      <c r="L97" s="153"/>
      <c r="M97" s="70" t="s">
        <v>19</v>
      </c>
      <c r="N97" s="71" t="s">
        <v>41</v>
      </c>
      <c r="O97" s="71" t="s">
        <v>123</v>
      </c>
      <c r="P97" s="71" t="s">
        <v>124</v>
      </c>
      <c r="Q97" s="71" t="s">
        <v>125</v>
      </c>
      <c r="R97" s="71" t="s">
        <v>126</v>
      </c>
      <c r="S97" s="71" t="s">
        <v>127</v>
      </c>
      <c r="T97" s="72" t="s">
        <v>128</v>
      </c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</row>
    <row r="98" spans="1:65" s="2" customFormat="1" ht="22.9" customHeight="1">
      <c r="A98" s="36"/>
      <c r="B98" s="37"/>
      <c r="C98" s="77" t="s">
        <v>129</v>
      </c>
      <c r="D98" s="38"/>
      <c r="E98" s="38"/>
      <c r="F98" s="38"/>
      <c r="G98" s="38"/>
      <c r="H98" s="38"/>
      <c r="I98" s="38"/>
      <c r="J98" s="154">
        <f>BK98</f>
        <v>0</v>
      </c>
      <c r="K98" s="38"/>
      <c r="L98" s="41"/>
      <c r="M98" s="73"/>
      <c r="N98" s="155"/>
      <c r="O98" s="74"/>
      <c r="P98" s="156">
        <f>P99+P155</f>
        <v>0</v>
      </c>
      <c r="Q98" s="74"/>
      <c r="R98" s="156">
        <f>R99+R155</f>
        <v>0</v>
      </c>
      <c r="S98" s="74"/>
      <c r="T98" s="157">
        <f>T99+T155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70</v>
      </c>
      <c r="AU98" s="19" t="s">
        <v>96</v>
      </c>
      <c r="BK98" s="158">
        <f>BK99+BK155</f>
        <v>0</v>
      </c>
    </row>
    <row r="99" spans="1:65" s="12" customFormat="1" ht="25.9" customHeight="1">
      <c r="B99" s="159"/>
      <c r="C99" s="160"/>
      <c r="D99" s="161" t="s">
        <v>70</v>
      </c>
      <c r="E99" s="162" t="s">
        <v>875</v>
      </c>
      <c r="F99" s="162" t="s">
        <v>876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P100+P106+P113+P115+P117+P119+P121+P127+P132+P134+P136+P138+P145+P147+P149+P151+P153</f>
        <v>0</v>
      </c>
      <c r="Q99" s="167"/>
      <c r="R99" s="168">
        <f>R100+R106+R113+R115+R117+R119+R121+R127+R132+R134+R136+R138+R145+R147+R149+R151+R153</f>
        <v>0</v>
      </c>
      <c r="S99" s="167"/>
      <c r="T99" s="169">
        <f>T100+T106+T113+T115+T117+T119+T121+T127+T132+T134+T136+T138+T145+T147+T149+T151+T153</f>
        <v>0</v>
      </c>
      <c r="AR99" s="170" t="s">
        <v>79</v>
      </c>
      <c r="AT99" s="171" t="s">
        <v>70</v>
      </c>
      <c r="AU99" s="171" t="s">
        <v>71</v>
      </c>
      <c r="AY99" s="170" t="s">
        <v>132</v>
      </c>
      <c r="BK99" s="172">
        <f>BK100+BK106+BK113+BK115+BK117+BK119+BK121+BK127+BK132+BK134+BK136+BK138+BK145+BK147+BK149+BK151+BK153</f>
        <v>0</v>
      </c>
    </row>
    <row r="100" spans="1:65" s="12" customFormat="1" ht="22.9" customHeight="1">
      <c r="B100" s="159"/>
      <c r="C100" s="160"/>
      <c r="D100" s="161" t="s">
        <v>70</v>
      </c>
      <c r="E100" s="173" t="s">
        <v>877</v>
      </c>
      <c r="F100" s="173" t="s">
        <v>878</v>
      </c>
      <c r="G100" s="160"/>
      <c r="H100" s="160"/>
      <c r="I100" s="163"/>
      <c r="J100" s="174">
        <f>BK100</f>
        <v>0</v>
      </c>
      <c r="K100" s="160"/>
      <c r="L100" s="165"/>
      <c r="M100" s="166"/>
      <c r="N100" s="167"/>
      <c r="O100" s="167"/>
      <c r="P100" s="168">
        <f>SUM(P101:P105)</f>
        <v>0</v>
      </c>
      <c r="Q100" s="167"/>
      <c r="R100" s="168">
        <f>SUM(R101:R105)</f>
        <v>0</v>
      </c>
      <c r="S100" s="167"/>
      <c r="T100" s="169">
        <f>SUM(T101:T105)</f>
        <v>0</v>
      </c>
      <c r="AR100" s="170" t="s">
        <v>79</v>
      </c>
      <c r="AT100" s="171" t="s">
        <v>70</v>
      </c>
      <c r="AU100" s="171" t="s">
        <v>79</v>
      </c>
      <c r="AY100" s="170" t="s">
        <v>132</v>
      </c>
      <c r="BK100" s="172">
        <f>SUM(BK101:BK105)</f>
        <v>0</v>
      </c>
    </row>
    <row r="101" spans="1:65" s="2" customFormat="1" ht="16.5" customHeight="1">
      <c r="A101" s="36"/>
      <c r="B101" s="37"/>
      <c r="C101" s="175" t="s">
        <v>79</v>
      </c>
      <c r="D101" s="175" t="s">
        <v>135</v>
      </c>
      <c r="E101" s="176" t="s">
        <v>879</v>
      </c>
      <c r="F101" s="177" t="s">
        <v>880</v>
      </c>
      <c r="G101" s="178" t="s">
        <v>171</v>
      </c>
      <c r="H101" s="179">
        <v>12</v>
      </c>
      <c r="I101" s="180"/>
      <c r="J101" s="181">
        <f>ROUND(I101*H101,2)</f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140</v>
      </c>
      <c r="AT101" s="186" t="s">
        <v>135</v>
      </c>
      <c r="AU101" s="186" t="s">
        <v>141</v>
      </c>
      <c r="AY101" s="19" t="s">
        <v>132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141</v>
      </c>
      <c r="BK101" s="187">
        <f>ROUND(I101*H101,2)</f>
        <v>0</v>
      </c>
      <c r="BL101" s="19" t="s">
        <v>140</v>
      </c>
      <c r="BM101" s="186" t="s">
        <v>141</v>
      </c>
    </row>
    <row r="102" spans="1:65" s="2" customFormat="1" ht="16.5" customHeight="1">
      <c r="A102" s="36"/>
      <c r="B102" s="37"/>
      <c r="C102" s="175" t="s">
        <v>141</v>
      </c>
      <c r="D102" s="175" t="s">
        <v>135</v>
      </c>
      <c r="E102" s="176" t="s">
        <v>881</v>
      </c>
      <c r="F102" s="177" t="s">
        <v>882</v>
      </c>
      <c r="G102" s="178" t="s">
        <v>171</v>
      </c>
      <c r="H102" s="179">
        <v>110</v>
      </c>
      <c r="I102" s="180"/>
      <c r="J102" s="181">
        <f>ROUND(I102*H102,2)</f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140</v>
      </c>
      <c r="AT102" s="186" t="s">
        <v>135</v>
      </c>
      <c r="AU102" s="186" t="s">
        <v>141</v>
      </c>
      <c r="AY102" s="19" t="s">
        <v>132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141</v>
      </c>
      <c r="BK102" s="187">
        <f>ROUND(I102*H102,2)</f>
        <v>0</v>
      </c>
      <c r="BL102" s="19" t="s">
        <v>140</v>
      </c>
      <c r="BM102" s="186" t="s">
        <v>140</v>
      </c>
    </row>
    <row r="103" spans="1:65" s="2" customFormat="1" ht="16.5" customHeight="1">
      <c r="A103" s="36"/>
      <c r="B103" s="37"/>
      <c r="C103" s="175" t="s">
        <v>133</v>
      </c>
      <c r="D103" s="175" t="s">
        <v>135</v>
      </c>
      <c r="E103" s="176" t="s">
        <v>883</v>
      </c>
      <c r="F103" s="177" t="s">
        <v>884</v>
      </c>
      <c r="G103" s="178" t="s">
        <v>171</v>
      </c>
      <c r="H103" s="179">
        <v>165</v>
      </c>
      <c r="I103" s="180"/>
      <c r="J103" s="181">
        <f>ROUND(I103*H103,2)</f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140</v>
      </c>
      <c r="AT103" s="186" t="s">
        <v>135</v>
      </c>
      <c r="AU103" s="186" t="s">
        <v>141</v>
      </c>
      <c r="AY103" s="19" t="s">
        <v>132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141</v>
      </c>
      <c r="BK103" s="187">
        <f>ROUND(I103*H103,2)</f>
        <v>0</v>
      </c>
      <c r="BL103" s="19" t="s">
        <v>140</v>
      </c>
      <c r="BM103" s="186" t="s">
        <v>175</v>
      </c>
    </row>
    <row r="104" spans="1:65" s="2" customFormat="1" ht="16.5" customHeight="1">
      <c r="A104" s="36"/>
      <c r="B104" s="37"/>
      <c r="C104" s="175" t="s">
        <v>140</v>
      </c>
      <c r="D104" s="175" t="s">
        <v>135</v>
      </c>
      <c r="E104" s="176" t="s">
        <v>885</v>
      </c>
      <c r="F104" s="177" t="s">
        <v>886</v>
      </c>
      <c r="G104" s="178" t="s">
        <v>171</v>
      </c>
      <c r="H104" s="179">
        <v>18</v>
      </c>
      <c r="I104" s="180"/>
      <c r="J104" s="181">
        <f>ROUND(I104*H104,2)</f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140</v>
      </c>
      <c r="AT104" s="186" t="s">
        <v>135</v>
      </c>
      <c r="AU104" s="186" t="s">
        <v>141</v>
      </c>
      <c r="AY104" s="19" t="s">
        <v>132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141</v>
      </c>
      <c r="BK104" s="187">
        <f>ROUND(I104*H104,2)</f>
        <v>0</v>
      </c>
      <c r="BL104" s="19" t="s">
        <v>140</v>
      </c>
      <c r="BM104" s="186" t="s">
        <v>192</v>
      </c>
    </row>
    <row r="105" spans="1:65" s="2" customFormat="1" ht="16.5" customHeight="1">
      <c r="A105" s="36"/>
      <c r="B105" s="37"/>
      <c r="C105" s="175" t="s">
        <v>168</v>
      </c>
      <c r="D105" s="175" t="s">
        <v>135</v>
      </c>
      <c r="E105" s="176" t="s">
        <v>887</v>
      </c>
      <c r="F105" s="177" t="s">
        <v>888</v>
      </c>
      <c r="G105" s="178" t="s">
        <v>171</v>
      </c>
      <c r="H105" s="179">
        <v>40</v>
      </c>
      <c r="I105" s="180"/>
      <c r="J105" s="181">
        <f>ROUND(I105*H105,2)</f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140</v>
      </c>
      <c r="AT105" s="186" t="s">
        <v>135</v>
      </c>
      <c r="AU105" s="186" t="s">
        <v>141</v>
      </c>
      <c r="AY105" s="19" t="s">
        <v>132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141</v>
      </c>
      <c r="BK105" s="187">
        <f>ROUND(I105*H105,2)</f>
        <v>0</v>
      </c>
      <c r="BL105" s="19" t="s">
        <v>140</v>
      </c>
      <c r="BM105" s="186" t="s">
        <v>204</v>
      </c>
    </row>
    <row r="106" spans="1:65" s="12" customFormat="1" ht="22.9" customHeight="1">
      <c r="B106" s="159"/>
      <c r="C106" s="160"/>
      <c r="D106" s="161" t="s">
        <v>70</v>
      </c>
      <c r="E106" s="173" t="s">
        <v>889</v>
      </c>
      <c r="F106" s="173" t="s">
        <v>890</v>
      </c>
      <c r="G106" s="160"/>
      <c r="H106" s="160"/>
      <c r="I106" s="163"/>
      <c r="J106" s="174">
        <f>BK106</f>
        <v>0</v>
      </c>
      <c r="K106" s="160"/>
      <c r="L106" s="165"/>
      <c r="M106" s="166"/>
      <c r="N106" s="167"/>
      <c r="O106" s="167"/>
      <c r="P106" s="168">
        <f>SUM(P107:P112)</f>
        <v>0</v>
      </c>
      <c r="Q106" s="167"/>
      <c r="R106" s="168">
        <f>SUM(R107:R112)</f>
        <v>0</v>
      </c>
      <c r="S106" s="167"/>
      <c r="T106" s="169">
        <f>SUM(T107:T112)</f>
        <v>0</v>
      </c>
      <c r="AR106" s="170" t="s">
        <v>79</v>
      </c>
      <c r="AT106" s="171" t="s">
        <v>70</v>
      </c>
      <c r="AU106" s="171" t="s">
        <v>79</v>
      </c>
      <c r="AY106" s="170" t="s">
        <v>132</v>
      </c>
      <c r="BK106" s="172">
        <f>SUM(BK107:BK112)</f>
        <v>0</v>
      </c>
    </row>
    <row r="107" spans="1:65" s="2" customFormat="1" ht="16.5" customHeight="1">
      <c r="A107" s="36"/>
      <c r="B107" s="37"/>
      <c r="C107" s="175" t="s">
        <v>175</v>
      </c>
      <c r="D107" s="175" t="s">
        <v>135</v>
      </c>
      <c r="E107" s="176" t="s">
        <v>891</v>
      </c>
      <c r="F107" s="177" t="s">
        <v>892</v>
      </c>
      <c r="G107" s="178" t="s">
        <v>171</v>
      </c>
      <c r="H107" s="179">
        <v>12</v>
      </c>
      <c r="I107" s="180"/>
      <c r="J107" s="181">
        <f t="shared" ref="J107:J112" si="0">ROUND(I107*H107,2)</f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ref="P107:P112" si="1">O107*H107</f>
        <v>0</v>
      </c>
      <c r="Q107" s="184">
        <v>0</v>
      </c>
      <c r="R107" s="184">
        <f t="shared" ref="R107:R112" si="2">Q107*H107</f>
        <v>0</v>
      </c>
      <c r="S107" s="184">
        <v>0</v>
      </c>
      <c r="T107" s="185">
        <f t="shared" ref="T107:T112" si="3"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140</v>
      </c>
      <c r="AT107" s="186" t="s">
        <v>135</v>
      </c>
      <c r="AU107" s="186" t="s">
        <v>141</v>
      </c>
      <c r="AY107" s="19" t="s">
        <v>132</v>
      </c>
      <c r="BE107" s="187">
        <f t="shared" ref="BE107:BE112" si="4">IF(N107="základní",J107,0)</f>
        <v>0</v>
      </c>
      <c r="BF107" s="187">
        <f t="shared" ref="BF107:BF112" si="5">IF(N107="snížená",J107,0)</f>
        <v>0</v>
      </c>
      <c r="BG107" s="187">
        <f t="shared" ref="BG107:BG112" si="6">IF(N107="zákl. přenesená",J107,0)</f>
        <v>0</v>
      </c>
      <c r="BH107" s="187">
        <f t="shared" ref="BH107:BH112" si="7">IF(N107="sníž. přenesená",J107,0)</f>
        <v>0</v>
      </c>
      <c r="BI107" s="187">
        <f t="shared" ref="BI107:BI112" si="8">IF(N107="nulová",J107,0)</f>
        <v>0</v>
      </c>
      <c r="BJ107" s="19" t="s">
        <v>141</v>
      </c>
      <c r="BK107" s="187">
        <f t="shared" ref="BK107:BK112" si="9">ROUND(I107*H107,2)</f>
        <v>0</v>
      </c>
      <c r="BL107" s="19" t="s">
        <v>140</v>
      </c>
      <c r="BM107" s="186" t="s">
        <v>224</v>
      </c>
    </row>
    <row r="108" spans="1:65" s="2" customFormat="1" ht="16.5" customHeight="1">
      <c r="A108" s="36"/>
      <c r="B108" s="37"/>
      <c r="C108" s="175" t="s">
        <v>187</v>
      </c>
      <c r="D108" s="175" t="s">
        <v>135</v>
      </c>
      <c r="E108" s="176" t="s">
        <v>893</v>
      </c>
      <c r="F108" s="177" t="s">
        <v>894</v>
      </c>
      <c r="G108" s="178" t="s">
        <v>895</v>
      </c>
      <c r="H108" s="179">
        <v>5</v>
      </c>
      <c r="I108" s="180"/>
      <c r="J108" s="181">
        <f t="shared" si="0"/>
        <v>0</v>
      </c>
      <c r="K108" s="177" t="s">
        <v>19</v>
      </c>
      <c r="L108" s="41"/>
      <c r="M108" s="182" t="s">
        <v>19</v>
      </c>
      <c r="N108" s="183" t="s">
        <v>43</v>
      </c>
      <c r="O108" s="66"/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5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140</v>
      </c>
      <c r="AT108" s="186" t="s">
        <v>135</v>
      </c>
      <c r="AU108" s="186" t="s">
        <v>141</v>
      </c>
      <c r="AY108" s="19" t="s">
        <v>132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9" t="s">
        <v>141</v>
      </c>
      <c r="BK108" s="187">
        <f t="shared" si="9"/>
        <v>0</v>
      </c>
      <c r="BL108" s="19" t="s">
        <v>140</v>
      </c>
      <c r="BM108" s="186" t="s">
        <v>234</v>
      </c>
    </row>
    <row r="109" spans="1:65" s="2" customFormat="1" ht="16.5" customHeight="1">
      <c r="A109" s="36"/>
      <c r="B109" s="37"/>
      <c r="C109" s="175" t="s">
        <v>192</v>
      </c>
      <c r="D109" s="175" t="s">
        <v>135</v>
      </c>
      <c r="E109" s="176" t="s">
        <v>896</v>
      </c>
      <c r="F109" s="177" t="s">
        <v>897</v>
      </c>
      <c r="G109" s="178" t="s">
        <v>895</v>
      </c>
      <c r="H109" s="179">
        <v>1</v>
      </c>
      <c r="I109" s="180"/>
      <c r="J109" s="181">
        <f t="shared" si="0"/>
        <v>0</v>
      </c>
      <c r="K109" s="177" t="s">
        <v>19</v>
      </c>
      <c r="L109" s="41"/>
      <c r="M109" s="182" t="s">
        <v>19</v>
      </c>
      <c r="N109" s="183" t="s">
        <v>43</v>
      </c>
      <c r="O109" s="66"/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140</v>
      </c>
      <c r="AT109" s="186" t="s">
        <v>135</v>
      </c>
      <c r="AU109" s="186" t="s">
        <v>141</v>
      </c>
      <c r="AY109" s="19" t="s">
        <v>132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141</v>
      </c>
      <c r="BK109" s="187">
        <f t="shared" si="9"/>
        <v>0</v>
      </c>
      <c r="BL109" s="19" t="s">
        <v>140</v>
      </c>
      <c r="BM109" s="186" t="s">
        <v>243</v>
      </c>
    </row>
    <row r="110" spans="1:65" s="2" customFormat="1" ht="16.5" customHeight="1">
      <c r="A110" s="36"/>
      <c r="B110" s="37"/>
      <c r="C110" s="175" t="s">
        <v>198</v>
      </c>
      <c r="D110" s="175" t="s">
        <v>135</v>
      </c>
      <c r="E110" s="176" t="s">
        <v>898</v>
      </c>
      <c r="F110" s="177" t="s">
        <v>899</v>
      </c>
      <c r="G110" s="178" t="s">
        <v>895</v>
      </c>
      <c r="H110" s="179">
        <v>2</v>
      </c>
      <c r="I110" s="180"/>
      <c r="J110" s="181">
        <f t="shared" si="0"/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5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140</v>
      </c>
      <c r="AT110" s="186" t="s">
        <v>135</v>
      </c>
      <c r="AU110" s="186" t="s">
        <v>141</v>
      </c>
      <c r="AY110" s="19" t="s">
        <v>132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9" t="s">
        <v>141</v>
      </c>
      <c r="BK110" s="187">
        <f t="shared" si="9"/>
        <v>0</v>
      </c>
      <c r="BL110" s="19" t="s">
        <v>140</v>
      </c>
      <c r="BM110" s="186" t="s">
        <v>253</v>
      </c>
    </row>
    <row r="111" spans="1:65" s="2" customFormat="1" ht="16.5" customHeight="1">
      <c r="A111" s="36"/>
      <c r="B111" s="37"/>
      <c r="C111" s="175" t="s">
        <v>204</v>
      </c>
      <c r="D111" s="175" t="s">
        <v>135</v>
      </c>
      <c r="E111" s="176" t="s">
        <v>900</v>
      </c>
      <c r="F111" s="177" t="s">
        <v>901</v>
      </c>
      <c r="G111" s="178" t="s">
        <v>895</v>
      </c>
      <c r="H111" s="179">
        <v>1</v>
      </c>
      <c r="I111" s="180"/>
      <c r="J111" s="181">
        <f t="shared" si="0"/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5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140</v>
      </c>
      <c r="AT111" s="186" t="s">
        <v>135</v>
      </c>
      <c r="AU111" s="186" t="s">
        <v>141</v>
      </c>
      <c r="AY111" s="19" t="s">
        <v>132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9" t="s">
        <v>141</v>
      </c>
      <c r="BK111" s="187">
        <f t="shared" si="9"/>
        <v>0</v>
      </c>
      <c r="BL111" s="19" t="s">
        <v>140</v>
      </c>
      <c r="BM111" s="186" t="s">
        <v>267</v>
      </c>
    </row>
    <row r="112" spans="1:65" s="2" customFormat="1" ht="16.5" customHeight="1">
      <c r="A112" s="36"/>
      <c r="B112" s="37"/>
      <c r="C112" s="175" t="s">
        <v>215</v>
      </c>
      <c r="D112" s="175" t="s">
        <v>135</v>
      </c>
      <c r="E112" s="176" t="s">
        <v>902</v>
      </c>
      <c r="F112" s="177" t="s">
        <v>903</v>
      </c>
      <c r="G112" s="178" t="s">
        <v>895</v>
      </c>
      <c r="H112" s="179">
        <v>1</v>
      </c>
      <c r="I112" s="180"/>
      <c r="J112" s="181">
        <f t="shared" si="0"/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5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140</v>
      </c>
      <c r="AT112" s="186" t="s">
        <v>135</v>
      </c>
      <c r="AU112" s="186" t="s">
        <v>141</v>
      </c>
      <c r="AY112" s="19" t="s">
        <v>132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9" t="s">
        <v>141</v>
      </c>
      <c r="BK112" s="187">
        <f t="shared" si="9"/>
        <v>0</v>
      </c>
      <c r="BL112" s="19" t="s">
        <v>140</v>
      </c>
      <c r="BM112" s="186" t="s">
        <v>279</v>
      </c>
    </row>
    <row r="113" spans="1:65" s="12" customFormat="1" ht="22.9" customHeight="1">
      <c r="B113" s="159"/>
      <c r="C113" s="160"/>
      <c r="D113" s="161" t="s">
        <v>70</v>
      </c>
      <c r="E113" s="173" t="s">
        <v>904</v>
      </c>
      <c r="F113" s="173" t="s">
        <v>905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P114</f>
        <v>0</v>
      </c>
      <c r="Q113" s="167"/>
      <c r="R113" s="168">
        <f>R114</f>
        <v>0</v>
      </c>
      <c r="S113" s="167"/>
      <c r="T113" s="169">
        <f>T114</f>
        <v>0</v>
      </c>
      <c r="AR113" s="170" t="s">
        <v>79</v>
      </c>
      <c r="AT113" s="171" t="s">
        <v>70</v>
      </c>
      <c r="AU113" s="171" t="s">
        <v>79</v>
      </c>
      <c r="AY113" s="170" t="s">
        <v>132</v>
      </c>
      <c r="BK113" s="172">
        <f>BK114</f>
        <v>0</v>
      </c>
    </row>
    <row r="114" spans="1:65" s="2" customFormat="1" ht="16.5" customHeight="1">
      <c r="A114" s="36"/>
      <c r="B114" s="37"/>
      <c r="C114" s="175" t="s">
        <v>224</v>
      </c>
      <c r="D114" s="175" t="s">
        <v>135</v>
      </c>
      <c r="E114" s="176" t="s">
        <v>906</v>
      </c>
      <c r="F114" s="177" t="s">
        <v>907</v>
      </c>
      <c r="G114" s="178" t="s">
        <v>171</v>
      </c>
      <c r="H114" s="179">
        <v>4</v>
      </c>
      <c r="I114" s="180"/>
      <c r="J114" s="181">
        <f>ROUND(I114*H114,2)</f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140</v>
      </c>
      <c r="AT114" s="186" t="s">
        <v>135</v>
      </c>
      <c r="AU114" s="186" t="s">
        <v>141</v>
      </c>
      <c r="AY114" s="19" t="s">
        <v>132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141</v>
      </c>
      <c r="BK114" s="187">
        <f>ROUND(I114*H114,2)</f>
        <v>0</v>
      </c>
      <c r="BL114" s="19" t="s">
        <v>140</v>
      </c>
      <c r="BM114" s="186" t="s">
        <v>291</v>
      </c>
    </row>
    <row r="115" spans="1:65" s="12" customFormat="1" ht="22.9" customHeight="1">
      <c r="B115" s="159"/>
      <c r="C115" s="160"/>
      <c r="D115" s="161" t="s">
        <v>70</v>
      </c>
      <c r="E115" s="173" t="s">
        <v>908</v>
      </c>
      <c r="F115" s="173" t="s">
        <v>909</v>
      </c>
      <c r="G115" s="160"/>
      <c r="H115" s="160"/>
      <c r="I115" s="163"/>
      <c r="J115" s="174">
        <f>BK115</f>
        <v>0</v>
      </c>
      <c r="K115" s="160"/>
      <c r="L115" s="165"/>
      <c r="M115" s="166"/>
      <c r="N115" s="167"/>
      <c r="O115" s="167"/>
      <c r="P115" s="168">
        <f>P116</f>
        <v>0</v>
      </c>
      <c r="Q115" s="167"/>
      <c r="R115" s="168">
        <f>R116</f>
        <v>0</v>
      </c>
      <c r="S115" s="167"/>
      <c r="T115" s="169">
        <f>T116</f>
        <v>0</v>
      </c>
      <c r="AR115" s="170" t="s">
        <v>79</v>
      </c>
      <c r="AT115" s="171" t="s">
        <v>70</v>
      </c>
      <c r="AU115" s="171" t="s">
        <v>79</v>
      </c>
      <c r="AY115" s="170" t="s">
        <v>132</v>
      </c>
      <c r="BK115" s="172">
        <f>BK116</f>
        <v>0</v>
      </c>
    </row>
    <row r="116" spans="1:65" s="2" customFormat="1" ht="16.5" customHeight="1">
      <c r="A116" s="36"/>
      <c r="B116" s="37"/>
      <c r="C116" s="175" t="s">
        <v>229</v>
      </c>
      <c r="D116" s="175" t="s">
        <v>135</v>
      </c>
      <c r="E116" s="176" t="s">
        <v>910</v>
      </c>
      <c r="F116" s="177" t="s">
        <v>911</v>
      </c>
      <c r="G116" s="178" t="s">
        <v>895</v>
      </c>
      <c r="H116" s="179">
        <v>8</v>
      </c>
      <c r="I116" s="180"/>
      <c r="J116" s="181">
        <f>ROUND(I116*H116,2)</f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140</v>
      </c>
      <c r="AT116" s="186" t="s">
        <v>135</v>
      </c>
      <c r="AU116" s="186" t="s">
        <v>141</v>
      </c>
      <c r="AY116" s="19" t="s">
        <v>132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141</v>
      </c>
      <c r="BK116" s="187">
        <f>ROUND(I116*H116,2)</f>
        <v>0</v>
      </c>
      <c r="BL116" s="19" t="s">
        <v>140</v>
      </c>
      <c r="BM116" s="186" t="s">
        <v>304</v>
      </c>
    </row>
    <row r="117" spans="1:65" s="12" customFormat="1" ht="22.9" customHeight="1">
      <c r="B117" s="159"/>
      <c r="C117" s="160"/>
      <c r="D117" s="161" t="s">
        <v>70</v>
      </c>
      <c r="E117" s="173" t="s">
        <v>912</v>
      </c>
      <c r="F117" s="173" t="s">
        <v>913</v>
      </c>
      <c r="G117" s="160"/>
      <c r="H117" s="160"/>
      <c r="I117" s="163"/>
      <c r="J117" s="174">
        <f>BK117</f>
        <v>0</v>
      </c>
      <c r="K117" s="160"/>
      <c r="L117" s="165"/>
      <c r="M117" s="166"/>
      <c r="N117" s="167"/>
      <c r="O117" s="167"/>
      <c r="P117" s="168">
        <f>P118</f>
        <v>0</v>
      </c>
      <c r="Q117" s="167"/>
      <c r="R117" s="168">
        <f>R118</f>
        <v>0</v>
      </c>
      <c r="S117" s="167"/>
      <c r="T117" s="169">
        <f>T118</f>
        <v>0</v>
      </c>
      <c r="AR117" s="170" t="s">
        <v>79</v>
      </c>
      <c r="AT117" s="171" t="s">
        <v>70</v>
      </c>
      <c r="AU117" s="171" t="s">
        <v>79</v>
      </c>
      <c r="AY117" s="170" t="s">
        <v>132</v>
      </c>
      <c r="BK117" s="172">
        <f>BK118</f>
        <v>0</v>
      </c>
    </row>
    <row r="118" spans="1:65" s="2" customFormat="1" ht="16.5" customHeight="1">
      <c r="A118" s="36"/>
      <c r="B118" s="37"/>
      <c r="C118" s="175" t="s">
        <v>234</v>
      </c>
      <c r="D118" s="175" t="s">
        <v>135</v>
      </c>
      <c r="E118" s="176" t="s">
        <v>914</v>
      </c>
      <c r="F118" s="177" t="s">
        <v>915</v>
      </c>
      <c r="G118" s="178" t="s">
        <v>895</v>
      </c>
      <c r="H118" s="179">
        <v>4</v>
      </c>
      <c r="I118" s="180"/>
      <c r="J118" s="181">
        <f>ROUND(I118*H118,2)</f>
        <v>0</v>
      </c>
      <c r="K118" s="177" t="s">
        <v>19</v>
      </c>
      <c r="L118" s="41"/>
      <c r="M118" s="182" t="s">
        <v>19</v>
      </c>
      <c r="N118" s="183" t="s">
        <v>43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140</v>
      </c>
      <c r="AT118" s="186" t="s">
        <v>135</v>
      </c>
      <c r="AU118" s="186" t="s">
        <v>141</v>
      </c>
      <c r="AY118" s="19" t="s">
        <v>132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141</v>
      </c>
      <c r="BK118" s="187">
        <f>ROUND(I118*H118,2)</f>
        <v>0</v>
      </c>
      <c r="BL118" s="19" t="s">
        <v>140</v>
      </c>
      <c r="BM118" s="186" t="s">
        <v>323</v>
      </c>
    </row>
    <row r="119" spans="1:65" s="12" customFormat="1" ht="22.9" customHeight="1">
      <c r="B119" s="159"/>
      <c r="C119" s="160"/>
      <c r="D119" s="161" t="s">
        <v>70</v>
      </c>
      <c r="E119" s="173" t="s">
        <v>916</v>
      </c>
      <c r="F119" s="173" t="s">
        <v>917</v>
      </c>
      <c r="G119" s="160"/>
      <c r="H119" s="160"/>
      <c r="I119" s="163"/>
      <c r="J119" s="174">
        <f>BK119</f>
        <v>0</v>
      </c>
      <c r="K119" s="160"/>
      <c r="L119" s="165"/>
      <c r="M119" s="166"/>
      <c r="N119" s="167"/>
      <c r="O119" s="167"/>
      <c r="P119" s="168">
        <f>P120</f>
        <v>0</v>
      </c>
      <c r="Q119" s="167"/>
      <c r="R119" s="168">
        <f>R120</f>
        <v>0</v>
      </c>
      <c r="S119" s="167"/>
      <c r="T119" s="169">
        <f>T120</f>
        <v>0</v>
      </c>
      <c r="AR119" s="170" t="s">
        <v>79</v>
      </c>
      <c r="AT119" s="171" t="s">
        <v>70</v>
      </c>
      <c r="AU119" s="171" t="s">
        <v>79</v>
      </c>
      <c r="AY119" s="170" t="s">
        <v>132</v>
      </c>
      <c r="BK119" s="172">
        <f>BK120</f>
        <v>0</v>
      </c>
    </row>
    <row r="120" spans="1:65" s="2" customFormat="1" ht="16.5" customHeight="1">
      <c r="A120" s="36"/>
      <c r="B120" s="37"/>
      <c r="C120" s="175" t="s">
        <v>8</v>
      </c>
      <c r="D120" s="175" t="s">
        <v>135</v>
      </c>
      <c r="E120" s="176" t="s">
        <v>918</v>
      </c>
      <c r="F120" s="177" t="s">
        <v>919</v>
      </c>
      <c r="G120" s="178" t="s">
        <v>895</v>
      </c>
      <c r="H120" s="179">
        <v>1</v>
      </c>
      <c r="I120" s="180"/>
      <c r="J120" s="181">
        <f>ROUND(I120*H120,2)</f>
        <v>0</v>
      </c>
      <c r="K120" s="177" t="s">
        <v>19</v>
      </c>
      <c r="L120" s="41"/>
      <c r="M120" s="182" t="s">
        <v>19</v>
      </c>
      <c r="N120" s="183" t="s">
        <v>43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140</v>
      </c>
      <c r="AT120" s="186" t="s">
        <v>135</v>
      </c>
      <c r="AU120" s="186" t="s">
        <v>141</v>
      </c>
      <c r="AY120" s="19" t="s">
        <v>132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141</v>
      </c>
      <c r="BK120" s="187">
        <f>ROUND(I120*H120,2)</f>
        <v>0</v>
      </c>
      <c r="BL120" s="19" t="s">
        <v>140</v>
      </c>
      <c r="BM120" s="186" t="s">
        <v>333</v>
      </c>
    </row>
    <row r="121" spans="1:65" s="12" customFormat="1" ht="22.9" customHeight="1">
      <c r="B121" s="159"/>
      <c r="C121" s="160"/>
      <c r="D121" s="161" t="s">
        <v>70</v>
      </c>
      <c r="E121" s="173" t="s">
        <v>920</v>
      </c>
      <c r="F121" s="173" t="s">
        <v>921</v>
      </c>
      <c r="G121" s="160"/>
      <c r="H121" s="160"/>
      <c r="I121" s="163"/>
      <c r="J121" s="174">
        <f>BK121</f>
        <v>0</v>
      </c>
      <c r="K121" s="160"/>
      <c r="L121" s="165"/>
      <c r="M121" s="166"/>
      <c r="N121" s="167"/>
      <c r="O121" s="167"/>
      <c r="P121" s="168">
        <f>SUM(P122:P126)</f>
        <v>0</v>
      </c>
      <c r="Q121" s="167"/>
      <c r="R121" s="168">
        <f>SUM(R122:R126)</f>
        <v>0</v>
      </c>
      <c r="S121" s="167"/>
      <c r="T121" s="169">
        <f>SUM(T122:T126)</f>
        <v>0</v>
      </c>
      <c r="AR121" s="170" t="s">
        <v>79</v>
      </c>
      <c r="AT121" s="171" t="s">
        <v>70</v>
      </c>
      <c r="AU121" s="171" t="s">
        <v>79</v>
      </c>
      <c r="AY121" s="170" t="s">
        <v>132</v>
      </c>
      <c r="BK121" s="172">
        <f>SUM(BK122:BK126)</f>
        <v>0</v>
      </c>
    </row>
    <row r="122" spans="1:65" s="2" customFormat="1" ht="16.5" customHeight="1">
      <c r="A122" s="36"/>
      <c r="B122" s="37"/>
      <c r="C122" s="175" t="s">
        <v>243</v>
      </c>
      <c r="D122" s="175" t="s">
        <v>135</v>
      </c>
      <c r="E122" s="176" t="s">
        <v>922</v>
      </c>
      <c r="F122" s="177" t="s">
        <v>923</v>
      </c>
      <c r="G122" s="178" t="s">
        <v>895</v>
      </c>
      <c r="H122" s="179">
        <v>25</v>
      </c>
      <c r="I122" s="180"/>
      <c r="J122" s="181">
        <f>ROUND(I122*H122,2)</f>
        <v>0</v>
      </c>
      <c r="K122" s="177" t="s">
        <v>19</v>
      </c>
      <c r="L122" s="41"/>
      <c r="M122" s="182" t="s">
        <v>19</v>
      </c>
      <c r="N122" s="183" t="s">
        <v>43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140</v>
      </c>
      <c r="AT122" s="186" t="s">
        <v>135</v>
      </c>
      <c r="AU122" s="186" t="s">
        <v>141</v>
      </c>
      <c r="AY122" s="19" t="s">
        <v>132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141</v>
      </c>
      <c r="BK122" s="187">
        <f>ROUND(I122*H122,2)</f>
        <v>0</v>
      </c>
      <c r="BL122" s="19" t="s">
        <v>140</v>
      </c>
      <c r="BM122" s="186" t="s">
        <v>346</v>
      </c>
    </row>
    <row r="123" spans="1:65" s="2" customFormat="1" ht="16.5" customHeight="1">
      <c r="A123" s="36"/>
      <c r="B123" s="37"/>
      <c r="C123" s="175" t="s">
        <v>248</v>
      </c>
      <c r="D123" s="175" t="s">
        <v>135</v>
      </c>
      <c r="E123" s="176" t="s">
        <v>924</v>
      </c>
      <c r="F123" s="177" t="s">
        <v>925</v>
      </c>
      <c r="G123" s="178" t="s">
        <v>895</v>
      </c>
      <c r="H123" s="179">
        <v>1</v>
      </c>
      <c r="I123" s="180"/>
      <c r="J123" s="181">
        <f>ROUND(I123*H123,2)</f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140</v>
      </c>
      <c r="AT123" s="186" t="s">
        <v>135</v>
      </c>
      <c r="AU123" s="186" t="s">
        <v>141</v>
      </c>
      <c r="AY123" s="19" t="s">
        <v>132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141</v>
      </c>
      <c r="BK123" s="187">
        <f>ROUND(I123*H123,2)</f>
        <v>0</v>
      </c>
      <c r="BL123" s="19" t="s">
        <v>140</v>
      </c>
      <c r="BM123" s="186" t="s">
        <v>362</v>
      </c>
    </row>
    <row r="124" spans="1:65" s="2" customFormat="1" ht="16.5" customHeight="1">
      <c r="A124" s="36"/>
      <c r="B124" s="37"/>
      <c r="C124" s="175" t="s">
        <v>253</v>
      </c>
      <c r="D124" s="175" t="s">
        <v>135</v>
      </c>
      <c r="E124" s="176" t="s">
        <v>926</v>
      </c>
      <c r="F124" s="177" t="s">
        <v>927</v>
      </c>
      <c r="G124" s="178" t="s">
        <v>895</v>
      </c>
      <c r="H124" s="179">
        <v>1</v>
      </c>
      <c r="I124" s="180"/>
      <c r="J124" s="181">
        <f>ROUND(I124*H124,2)</f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140</v>
      </c>
      <c r="AT124" s="186" t="s">
        <v>135</v>
      </c>
      <c r="AU124" s="186" t="s">
        <v>141</v>
      </c>
      <c r="AY124" s="19" t="s">
        <v>132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141</v>
      </c>
      <c r="BK124" s="187">
        <f>ROUND(I124*H124,2)</f>
        <v>0</v>
      </c>
      <c r="BL124" s="19" t="s">
        <v>140</v>
      </c>
      <c r="BM124" s="186" t="s">
        <v>373</v>
      </c>
    </row>
    <row r="125" spans="1:65" s="2" customFormat="1" ht="16.5" customHeight="1">
      <c r="A125" s="36"/>
      <c r="B125" s="37"/>
      <c r="C125" s="175" t="s">
        <v>261</v>
      </c>
      <c r="D125" s="175" t="s">
        <v>135</v>
      </c>
      <c r="E125" s="176" t="s">
        <v>928</v>
      </c>
      <c r="F125" s="177" t="s">
        <v>929</v>
      </c>
      <c r="G125" s="178" t="s">
        <v>895</v>
      </c>
      <c r="H125" s="179">
        <v>9</v>
      </c>
      <c r="I125" s="180"/>
      <c r="J125" s="181">
        <f>ROUND(I125*H125,2)</f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140</v>
      </c>
      <c r="AT125" s="186" t="s">
        <v>135</v>
      </c>
      <c r="AU125" s="186" t="s">
        <v>141</v>
      </c>
      <c r="AY125" s="19" t="s">
        <v>132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141</v>
      </c>
      <c r="BK125" s="187">
        <f>ROUND(I125*H125,2)</f>
        <v>0</v>
      </c>
      <c r="BL125" s="19" t="s">
        <v>140</v>
      </c>
      <c r="BM125" s="186" t="s">
        <v>386</v>
      </c>
    </row>
    <row r="126" spans="1:65" s="2" customFormat="1" ht="16.5" customHeight="1">
      <c r="A126" s="36"/>
      <c r="B126" s="37"/>
      <c r="C126" s="175" t="s">
        <v>267</v>
      </c>
      <c r="D126" s="175" t="s">
        <v>135</v>
      </c>
      <c r="E126" s="176" t="s">
        <v>930</v>
      </c>
      <c r="F126" s="177" t="s">
        <v>931</v>
      </c>
      <c r="G126" s="178" t="s">
        <v>171</v>
      </c>
      <c r="H126" s="179">
        <v>30</v>
      </c>
      <c r="I126" s="180"/>
      <c r="J126" s="181">
        <f>ROUND(I126*H126,2)</f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140</v>
      </c>
      <c r="AT126" s="186" t="s">
        <v>135</v>
      </c>
      <c r="AU126" s="186" t="s">
        <v>141</v>
      </c>
      <c r="AY126" s="19" t="s">
        <v>132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141</v>
      </c>
      <c r="BK126" s="187">
        <f>ROUND(I126*H126,2)</f>
        <v>0</v>
      </c>
      <c r="BL126" s="19" t="s">
        <v>140</v>
      </c>
      <c r="BM126" s="186" t="s">
        <v>396</v>
      </c>
    </row>
    <row r="127" spans="1:65" s="12" customFormat="1" ht="22.9" customHeight="1">
      <c r="B127" s="159"/>
      <c r="C127" s="160"/>
      <c r="D127" s="161" t="s">
        <v>70</v>
      </c>
      <c r="E127" s="173" t="s">
        <v>932</v>
      </c>
      <c r="F127" s="173" t="s">
        <v>933</v>
      </c>
      <c r="G127" s="160"/>
      <c r="H127" s="160"/>
      <c r="I127" s="163"/>
      <c r="J127" s="174">
        <f>BK127</f>
        <v>0</v>
      </c>
      <c r="K127" s="160"/>
      <c r="L127" s="165"/>
      <c r="M127" s="166"/>
      <c r="N127" s="167"/>
      <c r="O127" s="167"/>
      <c r="P127" s="168">
        <f>SUM(P128:P131)</f>
        <v>0</v>
      </c>
      <c r="Q127" s="167"/>
      <c r="R127" s="168">
        <f>SUM(R128:R131)</f>
        <v>0</v>
      </c>
      <c r="S127" s="167"/>
      <c r="T127" s="169">
        <f>SUM(T128:T131)</f>
        <v>0</v>
      </c>
      <c r="AR127" s="170" t="s">
        <v>79</v>
      </c>
      <c r="AT127" s="171" t="s">
        <v>70</v>
      </c>
      <c r="AU127" s="171" t="s">
        <v>79</v>
      </c>
      <c r="AY127" s="170" t="s">
        <v>132</v>
      </c>
      <c r="BK127" s="172">
        <f>SUM(BK128:BK131)</f>
        <v>0</v>
      </c>
    </row>
    <row r="128" spans="1:65" s="2" customFormat="1" ht="16.5" customHeight="1">
      <c r="A128" s="36"/>
      <c r="B128" s="37"/>
      <c r="C128" s="175" t="s">
        <v>7</v>
      </c>
      <c r="D128" s="175" t="s">
        <v>135</v>
      </c>
      <c r="E128" s="176" t="s">
        <v>934</v>
      </c>
      <c r="F128" s="177" t="s">
        <v>935</v>
      </c>
      <c r="G128" s="178" t="s">
        <v>171</v>
      </c>
      <c r="H128" s="179">
        <v>36</v>
      </c>
      <c r="I128" s="180"/>
      <c r="J128" s="181">
        <f>ROUND(I128*H128,2)</f>
        <v>0</v>
      </c>
      <c r="K128" s="177" t="s">
        <v>19</v>
      </c>
      <c r="L128" s="41"/>
      <c r="M128" s="182" t="s">
        <v>19</v>
      </c>
      <c r="N128" s="183" t="s">
        <v>43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140</v>
      </c>
      <c r="AT128" s="186" t="s">
        <v>135</v>
      </c>
      <c r="AU128" s="186" t="s">
        <v>141</v>
      </c>
      <c r="AY128" s="19" t="s">
        <v>132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141</v>
      </c>
      <c r="BK128" s="187">
        <f>ROUND(I128*H128,2)</f>
        <v>0</v>
      </c>
      <c r="BL128" s="19" t="s">
        <v>140</v>
      </c>
      <c r="BM128" s="186" t="s">
        <v>408</v>
      </c>
    </row>
    <row r="129" spans="1:65" s="2" customFormat="1" ht="16.5" customHeight="1">
      <c r="A129" s="36"/>
      <c r="B129" s="37"/>
      <c r="C129" s="175" t="s">
        <v>279</v>
      </c>
      <c r="D129" s="175" t="s">
        <v>135</v>
      </c>
      <c r="E129" s="176" t="s">
        <v>936</v>
      </c>
      <c r="F129" s="177" t="s">
        <v>937</v>
      </c>
      <c r="G129" s="178" t="s">
        <v>171</v>
      </c>
      <c r="H129" s="179">
        <v>30</v>
      </c>
      <c r="I129" s="180"/>
      <c r="J129" s="181">
        <f>ROUND(I129*H129,2)</f>
        <v>0</v>
      </c>
      <c r="K129" s="177" t="s">
        <v>19</v>
      </c>
      <c r="L129" s="41"/>
      <c r="M129" s="182" t="s">
        <v>19</v>
      </c>
      <c r="N129" s="183" t="s">
        <v>43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140</v>
      </c>
      <c r="AT129" s="186" t="s">
        <v>135</v>
      </c>
      <c r="AU129" s="186" t="s">
        <v>141</v>
      </c>
      <c r="AY129" s="19" t="s">
        <v>132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141</v>
      </c>
      <c r="BK129" s="187">
        <f>ROUND(I129*H129,2)</f>
        <v>0</v>
      </c>
      <c r="BL129" s="19" t="s">
        <v>140</v>
      </c>
      <c r="BM129" s="186" t="s">
        <v>419</v>
      </c>
    </row>
    <row r="130" spans="1:65" s="2" customFormat="1" ht="16.5" customHeight="1">
      <c r="A130" s="36"/>
      <c r="B130" s="37"/>
      <c r="C130" s="175" t="s">
        <v>286</v>
      </c>
      <c r="D130" s="175" t="s">
        <v>135</v>
      </c>
      <c r="E130" s="176" t="s">
        <v>938</v>
      </c>
      <c r="F130" s="177" t="s">
        <v>939</v>
      </c>
      <c r="G130" s="178" t="s">
        <v>940</v>
      </c>
      <c r="H130" s="179">
        <v>1</v>
      </c>
      <c r="I130" s="180"/>
      <c r="J130" s="181">
        <f>ROUND(I130*H130,2)</f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140</v>
      </c>
      <c r="AT130" s="186" t="s">
        <v>135</v>
      </c>
      <c r="AU130" s="186" t="s">
        <v>141</v>
      </c>
      <c r="AY130" s="19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141</v>
      </c>
      <c r="BK130" s="187">
        <f>ROUND(I130*H130,2)</f>
        <v>0</v>
      </c>
      <c r="BL130" s="19" t="s">
        <v>140</v>
      </c>
      <c r="BM130" s="186" t="s">
        <v>434</v>
      </c>
    </row>
    <row r="131" spans="1:65" s="2" customFormat="1" ht="16.5" customHeight="1">
      <c r="A131" s="36"/>
      <c r="B131" s="37"/>
      <c r="C131" s="175" t="s">
        <v>291</v>
      </c>
      <c r="D131" s="175" t="s">
        <v>135</v>
      </c>
      <c r="E131" s="176" t="s">
        <v>941</v>
      </c>
      <c r="F131" s="177" t="s">
        <v>942</v>
      </c>
      <c r="G131" s="178" t="s">
        <v>895</v>
      </c>
      <c r="H131" s="179">
        <v>1</v>
      </c>
      <c r="I131" s="180"/>
      <c r="J131" s="181">
        <f>ROUND(I131*H131,2)</f>
        <v>0</v>
      </c>
      <c r="K131" s="177" t="s">
        <v>19</v>
      </c>
      <c r="L131" s="41"/>
      <c r="M131" s="182" t="s">
        <v>19</v>
      </c>
      <c r="N131" s="183" t="s">
        <v>43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140</v>
      </c>
      <c r="AT131" s="186" t="s">
        <v>135</v>
      </c>
      <c r="AU131" s="186" t="s">
        <v>141</v>
      </c>
      <c r="AY131" s="19" t="s">
        <v>132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141</v>
      </c>
      <c r="BK131" s="187">
        <f>ROUND(I131*H131,2)</f>
        <v>0</v>
      </c>
      <c r="BL131" s="19" t="s">
        <v>140</v>
      </c>
      <c r="BM131" s="186" t="s">
        <v>446</v>
      </c>
    </row>
    <row r="132" spans="1:65" s="12" customFormat="1" ht="22.9" customHeight="1">
      <c r="B132" s="159"/>
      <c r="C132" s="160"/>
      <c r="D132" s="161" t="s">
        <v>70</v>
      </c>
      <c r="E132" s="173" t="s">
        <v>943</v>
      </c>
      <c r="F132" s="173" t="s">
        <v>944</v>
      </c>
      <c r="G132" s="160"/>
      <c r="H132" s="160"/>
      <c r="I132" s="163"/>
      <c r="J132" s="174">
        <f>BK132</f>
        <v>0</v>
      </c>
      <c r="K132" s="160"/>
      <c r="L132" s="165"/>
      <c r="M132" s="166"/>
      <c r="N132" s="167"/>
      <c r="O132" s="167"/>
      <c r="P132" s="168">
        <f>P133</f>
        <v>0</v>
      </c>
      <c r="Q132" s="167"/>
      <c r="R132" s="168">
        <f>R133</f>
        <v>0</v>
      </c>
      <c r="S132" s="167"/>
      <c r="T132" s="169">
        <f>T133</f>
        <v>0</v>
      </c>
      <c r="AR132" s="170" t="s">
        <v>79</v>
      </c>
      <c r="AT132" s="171" t="s">
        <v>70</v>
      </c>
      <c r="AU132" s="171" t="s">
        <v>79</v>
      </c>
      <c r="AY132" s="170" t="s">
        <v>132</v>
      </c>
      <c r="BK132" s="172">
        <f>BK133</f>
        <v>0</v>
      </c>
    </row>
    <row r="133" spans="1:65" s="2" customFormat="1" ht="16.5" customHeight="1">
      <c r="A133" s="36"/>
      <c r="B133" s="37"/>
      <c r="C133" s="175" t="s">
        <v>299</v>
      </c>
      <c r="D133" s="175" t="s">
        <v>135</v>
      </c>
      <c r="E133" s="176" t="s">
        <v>945</v>
      </c>
      <c r="F133" s="177" t="s">
        <v>946</v>
      </c>
      <c r="G133" s="178" t="s">
        <v>895</v>
      </c>
      <c r="H133" s="179">
        <v>23</v>
      </c>
      <c r="I133" s="180"/>
      <c r="J133" s="181">
        <f>ROUND(I133*H133,2)</f>
        <v>0</v>
      </c>
      <c r="K133" s="177" t="s">
        <v>19</v>
      </c>
      <c r="L133" s="41"/>
      <c r="M133" s="182" t="s">
        <v>19</v>
      </c>
      <c r="N133" s="183" t="s">
        <v>43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140</v>
      </c>
      <c r="AT133" s="186" t="s">
        <v>135</v>
      </c>
      <c r="AU133" s="186" t="s">
        <v>141</v>
      </c>
      <c r="AY133" s="19" t="s">
        <v>132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141</v>
      </c>
      <c r="BK133" s="187">
        <f>ROUND(I133*H133,2)</f>
        <v>0</v>
      </c>
      <c r="BL133" s="19" t="s">
        <v>140</v>
      </c>
      <c r="BM133" s="186" t="s">
        <v>459</v>
      </c>
    </row>
    <row r="134" spans="1:65" s="12" customFormat="1" ht="22.9" customHeight="1">
      <c r="B134" s="159"/>
      <c r="C134" s="160"/>
      <c r="D134" s="161" t="s">
        <v>70</v>
      </c>
      <c r="E134" s="173" t="s">
        <v>947</v>
      </c>
      <c r="F134" s="173" t="s">
        <v>948</v>
      </c>
      <c r="G134" s="160"/>
      <c r="H134" s="160"/>
      <c r="I134" s="163"/>
      <c r="J134" s="174">
        <f>BK134</f>
        <v>0</v>
      </c>
      <c r="K134" s="160"/>
      <c r="L134" s="165"/>
      <c r="M134" s="166"/>
      <c r="N134" s="167"/>
      <c r="O134" s="167"/>
      <c r="P134" s="168">
        <f>P135</f>
        <v>0</v>
      </c>
      <c r="Q134" s="167"/>
      <c r="R134" s="168">
        <f>R135</f>
        <v>0</v>
      </c>
      <c r="S134" s="167"/>
      <c r="T134" s="169">
        <f>T135</f>
        <v>0</v>
      </c>
      <c r="AR134" s="170" t="s">
        <v>79</v>
      </c>
      <c r="AT134" s="171" t="s">
        <v>70</v>
      </c>
      <c r="AU134" s="171" t="s">
        <v>79</v>
      </c>
      <c r="AY134" s="170" t="s">
        <v>132</v>
      </c>
      <c r="BK134" s="172">
        <f>BK135</f>
        <v>0</v>
      </c>
    </row>
    <row r="135" spans="1:65" s="2" customFormat="1" ht="16.5" customHeight="1">
      <c r="A135" s="36"/>
      <c r="B135" s="37"/>
      <c r="C135" s="175" t="s">
        <v>304</v>
      </c>
      <c r="D135" s="175" t="s">
        <v>135</v>
      </c>
      <c r="E135" s="176" t="s">
        <v>949</v>
      </c>
      <c r="F135" s="177" t="s">
        <v>950</v>
      </c>
      <c r="G135" s="178" t="s">
        <v>171</v>
      </c>
      <c r="H135" s="179">
        <v>60</v>
      </c>
      <c r="I135" s="180"/>
      <c r="J135" s="181">
        <f>ROUND(I135*H135,2)</f>
        <v>0</v>
      </c>
      <c r="K135" s="177" t="s">
        <v>19</v>
      </c>
      <c r="L135" s="41"/>
      <c r="M135" s="182" t="s">
        <v>19</v>
      </c>
      <c r="N135" s="183" t="s">
        <v>43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140</v>
      </c>
      <c r="AT135" s="186" t="s">
        <v>135</v>
      </c>
      <c r="AU135" s="186" t="s">
        <v>141</v>
      </c>
      <c r="AY135" s="19" t="s">
        <v>132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141</v>
      </c>
      <c r="BK135" s="187">
        <f>ROUND(I135*H135,2)</f>
        <v>0</v>
      </c>
      <c r="BL135" s="19" t="s">
        <v>140</v>
      </c>
      <c r="BM135" s="186" t="s">
        <v>469</v>
      </c>
    </row>
    <row r="136" spans="1:65" s="12" customFormat="1" ht="22.9" customHeight="1">
      <c r="B136" s="159"/>
      <c r="C136" s="160"/>
      <c r="D136" s="161" t="s">
        <v>70</v>
      </c>
      <c r="E136" s="173" t="s">
        <v>951</v>
      </c>
      <c r="F136" s="173" t="s">
        <v>952</v>
      </c>
      <c r="G136" s="160"/>
      <c r="H136" s="160"/>
      <c r="I136" s="163"/>
      <c r="J136" s="174">
        <f>BK136</f>
        <v>0</v>
      </c>
      <c r="K136" s="160"/>
      <c r="L136" s="165"/>
      <c r="M136" s="166"/>
      <c r="N136" s="167"/>
      <c r="O136" s="167"/>
      <c r="P136" s="168">
        <f>P137</f>
        <v>0</v>
      </c>
      <c r="Q136" s="167"/>
      <c r="R136" s="168">
        <f>R137</f>
        <v>0</v>
      </c>
      <c r="S136" s="167"/>
      <c r="T136" s="169">
        <f>T137</f>
        <v>0</v>
      </c>
      <c r="AR136" s="170" t="s">
        <v>79</v>
      </c>
      <c r="AT136" s="171" t="s">
        <v>70</v>
      </c>
      <c r="AU136" s="171" t="s">
        <v>79</v>
      </c>
      <c r="AY136" s="170" t="s">
        <v>132</v>
      </c>
      <c r="BK136" s="172">
        <f>BK137</f>
        <v>0</v>
      </c>
    </row>
    <row r="137" spans="1:65" s="2" customFormat="1" ht="16.5" customHeight="1">
      <c r="A137" s="36"/>
      <c r="B137" s="37"/>
      <c r="C137" s="175" t="s">
        <v>314</v>
      </c>
      <c r="D137" s="175" t="s">
        <v>135</v>
      </c>
      <c r="E137" s="176" t="s">
        <v>953</v>
      </c>
      <c r="F137" s="177" t="s">
        <v>954</v>
      </c>
      <c r="G137" s="178" t="s">
        <v>157</v>
      </c>
      <c r="H137" s="179">
        <v>6.5</v>
      </c>
      <c r="I137" s="180"/>
      <c r="J137" s="181">
        <f>ROUND(I137*H137,2)</f>
        <v>0</v>
      </c>
      <c r="K137" s="177" t="s">
        <v>19</v>
      </c>
      <c r="L137" s="41"/>
      <c r="M137" s="182" t="s">
        <v>19</v>
      </c>
      <c r="N137" s="183" t="s">
        <v>43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140</v>
      </c>
      <c r="AT137" s="186" t="s">
        <v>135</v>
      </c>
      <c r="AU137" s="186" t="s">
        <v>141</v>
      </c>
      <c r="AY137" s="19" t="s">
        <v>132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141</v>
      </c>
      <c r="BK137" s="187">
        <f>ROUND(I137*H137,2)</f>
        <v>0</v>
      </c>
      <c r="BL137" s="19" t="s">
        <v>140</v>
      </c>
      <c r="BM137" s="186" t="s">
        <v>480</v>
      </c>
    </row>
    <row r="138" spans="1:65" s="12" customFormat="1" ht="22.9" customHeight="1">
      <c r="B138" s="159"/>
      <c r="C138" s="160"/>
      <c r="D138" s="161" t="s">
        <v>70</v>
      </c>
      <c r="E138" s="173" t="s">
        <v>955</v>
      </c>
      <c r="F138" s="173" t="s">
        <v>956</v>
      </c>
      <c r="G138" s="160"/>
      <c r="H138" s="160"/>
      <c r="I138" s="163"/>
      <c r="J138" s="174">
        <f>BK138</f>
        <v>0</v>
      </c>
      <c r="K138" s="160"/>
      <c r="L138" s="165"/>
      <c r="M138" s="166"/>
      <c r="N138" s="167"/>
      <c r="O138" s="167"/>
      <c r="P138" s="168">
        <f>SUM(P139:P144)</f>
        <v>0</v>
      </c>
      <c r="Q138" s="167"/>
      <c r="R138" s="168">
        <f>SUM(R139:R144)</f>
        <v>0</v>
      </c>
      <c r="S138" s="167"/>
      <c r="T138" s="169">
        <f>SUM(T139:T144)</f>
        <v>0</v>
      </c>
      <c r="AR138" s="170" t="s">
        <v>79</v>
      </c>
      <c r="AT138" s="171" t="s">
        <v>70</v>
      </c>
      <c r="AU138" s="171" t="s">
        <v>79</v>
      </c>
      <c r="AY138" s="170" t="s">
        <v>132</v>
      </c>
      <c r="BK138" s="172">
        <f>SUM(BK139:BK144)</f>
        <v>0</v>
      </c>
    </row>
    <row r="139" spans="1:65" s="2" customFormat="1" ht="16.5" customHeight="1">
      <c r="A139" s="36"/>
      <c r="B139" s="37"/>
      <c r="C139" s="175" t="s">
        <v>323</v>
      </c>
      <c r="D139" s="175" t="s">
        <v>135</v>
      </c>
      <c r="E139" s="176" t="s">
        <v>957</v>
      </c>
      <c r="F139" s="177" t="s">
        <v>958</v>
      </c>
      <c r="G139" s="178" t="s">
        <v>895</v>
      </c>
      <c r="H139" s="179">
        <v>1</v>
      </c>
      <c r="I139" s="180"/>
      <c r="J139" s="181">
        <f t="shared" ref="J139:J144" si="10">ROUND(I139*H139,2)</f>
        <v>0</v>
      </c>
      <c r="K139" s="177" t="s">
        <v>19</v>
      </c>
      <c r="L139" s="41"/>
      <c r="M139" s="182" t="s">
        <v>19</v>
      </c>
      <c r="N139" s="183" t="s">
        <v>43</v>
      </c>
      <c r="O139" s="66"/>
      <c r="P139" s="184">
        <f t="shared" ref="P139:P144" si="11">O139*H139</f>
        <v>0</v>
      </c>
      <c r="Q139" s="184">
        <v>0</v>
      </c>
      <c r="R139" s="184">
        <f t="shared" ref="R139:R144" si="12">Q139*H139</f>
        <v>0</v>
      </c>
      <c r="S139" s="184">
        <v>0</v>
      </c>
      <c r="T139" s="185">
        <f t="shared" ref="T139:T144" si="13"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140</v>
      </c>
      <c r="AT139" s="186" t="s">
        <v>135</v>
      </c>
      <c r="AU139" s="186" t="s">
        <v>141</v>
      </c>
      <c r="AY139" s="19" t="s">
        <v>132</v>
      </c>
      <c r="BE139" s="187">
        <f t="shared" ref="BE139:BE144" si="14">IF(N139="základní",J139,0)</f>
        <v>0</v>
      </c>
      <c r="BF139" s="187">
        <f t="shared" ref="BF139:BF144" si="15">IF(N139="snížená",J139,0)</f>
        <v>0</v>
      </c>
      <c r="BG139" s="187">
        <f t="shared" ref="BG139:BG144" si="16">IF(N139="zákl. přenesená",J139,0)</f>
        <v>0</v>
      </c>
      <c r="BH139" s="187">
        <f t="shared" ref="BH139:BH144" si="17">IF(N139="sníž. přenesená",J139,0)</f>
        <v>0</v>
      </c>
      <c r="BI139" s="187">
        <f t="shared" ref="BI139:BI144" si="18">IF(N139="nulová",J139,0)</f>
        <v>0</v>
      </c>
      <c r="BJ139" s="19" t="s">
        <v>141</v>
      </c>
      <c r="BK139" s="187">
        <f t="shared" ref="BK139:BK144" si="19">ROUND(I139*H139,2)</f>
        <v>0</v>
      </c>
      <c r="BL139" s="19" t="s">
        <v>140</v>
      </c>
      <c r="BM139" s="186" t="s">
        <v>490</v>
      </c>
    </row>
    <row r="140" spans="1:65" s="2" customFormat="1" ht="16.5" customHeight="1">
      <c r="A140" s="36"/>
      <c r="B140" s="37"/>
      <c r="C140" s="175" t="s">
        <v>328</v>
      </c>
      <c r="D140" s="175" t="s">
        <v>135</v>
      </c>
      <c r="E140" s="176" t="s">
        <v>959</v>
      </c>
      <c r="F140" s="177" t="s">
        <v>960</v>
      </c>
      <c r="G140" s="178" t="s">
        <v>961</v>
      </c>
      <c r="H140" s="179">
        <v>1</v>
      </c>
      <c r="I140" s="180"/>
      <c r="J140" s="181">
        <f t="shared" si="10"/>
        <v>0</v>
      </c>
      <c r="K140" s="177" t="s">
        <v>19</v>
      </c>
      <c r="L140" s="41"/>
      <c r="M140" s="182" t="s">
        <v>19</v>
      </c>
      <c r="N140" s="183" t="s">
        <v>43</v>
      </c>
      <c r="O140" s="66"/>
      <c r="P140" s="184">
        <f t="shared" si="11"/>
        <v>0</v>
      </c>
      <c r="Q140" s="184">
        <v>0</v>
      </c>
      <c r="R140" s="184">
        <f t="shared" si="12"/>
        <v>0</v>
      </c>
      <c r="S140" s="184">
        <v>0</v>
      </c>
      <c r="T140" s="185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140</v>
      </c>
      <c r="AT140" s="186" t="s">
        <v>135</v>
      </c>
      <c r="AU140" s="186" t="s">
        <v>141</v>
      </c>
      <c r="AY140" s="19" t="s">
        <v>132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9" t="s">
        <v>141</v>
      </c>
      <c r="BK140" s="187">
        <f t="shared" si="19"/>
        <v>0</v>
      </c>
      <c r="BL140" s="19" t="s">
        <v>140</v>
      </c>
      <c r="BM140" s="186" t="s">
        <v>499</v>
      </c>
    </row>
    <row r="141" spans="1:65" s="2" customFormat="1" ht="16.5" customHeight="1">
      <c r="A141" s="36"/>
      <c r="B141" s="37"/>
      <c r="C141" s="175" t="s">
        <v>333</v>
      </c>
      <c r="D141" s="175" t="s">
        <v>135</v>
      </c>
      <c r="E141" s="176" t="s">
        <v>962</v>
      </c>
      <c r="F141" s="177" t="s">
        <v>963</v>
      </c>
      <c r="G141" s="178" t="s">
        <v>961</v>
      </c>
      <c r="H141" s="179">
        <v>2</v>
      </c>
      <c r="I141" s="180"/>
      <c r="J141" s="181">
        <f t="shared" si="10"/>
        <v>0</v>
      </c>
      <c r="K141" s="177" t="s">
        <v>19</v>
      </c>
      <c r="L141" s="41"/>
      <c r="M141" s="182" t="s">
        <v>19</v>
      </c>
      <c r="N141" s="183" t="s">
        <v>43</v>
      </c>
      <c r="O141" s="66"/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5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140</v>
      </c>
      <c r="AT141" s="186" t="s">
        <v>135</v>
      </c>
      <c r="AU141" s="186" t="s">
        <v>141</v>
      </c>
      <c r="AY141" s="19" t="s">
        <v>132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9" t="s">
        <v>141</v>
      </c>
      <c r="BK141" s="187">
        <f t="shared" si="19"/>
        <v>0</v>
      </c>
      <c r="BL141" s="19" t="s">
        <v>140</v>
      </c>
      <c r="BM141" s="186" t="s">
        <v>514</v>
      </c>
    </row>
    <row r="142" spans="1:65" s="2" customFormat="1" ht="16.5" customHeight="1">
      <c r="A142" s="36"/>
      <c r="B142" s="37"/>
      <c r="C142" s="175" t="s">
        <v>339</v>
      </c>
      <c r="D142" s="175" t="s">
        <v>135</v>
      </c>
      <c r="E142" s="176" t="s">
        <v>964</v>
      </c>
      <c r="F142" s="177" t="s">
        <v>965</v>
      </c>
      <c r="G142" s="178" t="s">
        <v>961</v>
      </c>
      <c r="H142" s="179">
        <v>1</v>
      </c>
      <c r="I142" s="180"/>
      <c r="J142" s="181">
        <f t="shared" si="10"/>
        <v>0</v>
      </c>
      <c r="K142" s="177" t="s">
        <v>19</v>
      </c>
      <c r="L142" s="41"/>
      <c r="M142" s="182" t="s">
        <v>19</v>
      </c>
      <c r="N142" s="183" t="s">
        <v>43</v>
      </c>
      <c r="O142" s="66"/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140</v>
      </c>
      <c r="AT142" s="186" t="s">
        <v>135</v>
      </c>
      <c r="AU142" s="186" t="s">
        <v>141</v>
      </c>
      <c r="AY142" s="19" t="s">
        <v>132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9" t="s">
        <v>141</v>
      </c>
      <c r="BK142" s="187">
        <f t="shared" si="19"/>
        <v>0</v>
      </c>
      <c r="BL142" s="19" t="s">
        <v>140</v>
      </c>
      <c r="BM142" s="186" t="s">
        <v>524</v>
      </c>
    </row>
    <row r="143" spans="1:65" s="2" customFormat="1" ht="16.5" customHeight="1">
      <c r="A143" s="36"/>
      <c r="B143" s="37"/>
      <c r="C143" s="175" t="s">
        <v>346</v>
      </c>
      <c r="D143" s="175" t="s">
        <v>135</v>
      </c>
      <c r="E143" s="176" t="s">
        <v>966</v>
      </c>
      <c r="F143" s="177" t="s">
        <v>967</v>
      </c>
      <c r="G143" s="178" t="s">
        <v>961</v>
      </c>
      <c r="H143" s="179">
        <v>7</v>
      </c>
      <c r="I143" s="180"/>
      <c r="J143" s="181">
        <f t="shared" si="10"/>
        <v>0</v>
      </c>
      <c r="K143" s="177" t="s">
        <v>19</v>
      </c>
      <c r="L143" s="41"/>
      <c r="M143" s="182" t="s">
        <v>19</v>
      </c>
      <c r="N143" s="183" t="s">
        <v>43</v>
      </c>
      <c r="O143" s="66"/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140</v>
      </c>
      <c r="AT143" s="186" t="s">
        <v>135</v>
      </c>
      <c r="AU143" s="186" t="s">
        <v>141</v>
      </c>
      <c r="AY143" s="19" t="s">
        <v>132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9" t="s">
        <v>141</v>
      </c>
      <c r="BK143" s="187">
        <f t="shared" si="19"/>
        <v>0</v>
      </c>
      <c r="BL143" s="19" t="s">
        <v>140</v>
      </c>
      <c r="BM143" s="186" t="s">
        <v>534</v>
      </c>
    </row>
    <row r="144" spans="1:65" s="2" customFormat="1" ht="16.5" customHeight="1">
      <c r="A144" s="36"/>
      <c r="B144" s="37"/>
      <c r="C144" s="175" t="s">
        <v>355</v>
      </c>
      <c r="D144" s="175" t="s">
        <v>135</v>
      </c>
      <c r="E144" s="176" t="s">
        <v>968</v>
      </c>
      <c r="F144" s="177" t="s">
        <v>969</v>
      </c>
      <c r="G144" s="178" t="s">
        <v>961</v>
      </c>
      <c r="H144" s="179">
        <v>1</v>
      </c>
      <c r="I144" s="180"/>
      <c r="J144" s="181">
        <f t="shared" si="10"/>
        <v>0</v>
      </c>
      <c r="K144" s="177" t="s">
        <v>19</v>
      </c>
      <c r="L144" s="41"/>
      <c r="M144" s="182" t="s">
        <v>19</v>
      </c>
      <c r="N144" s="183" t="s">
        <v>43</v>
      </c>
      <c r="O144" s="66"/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140</v>
      </c>
      <c r="AT144" s="186" t="s">
        <v>135</v>
      </c>
      <c r="AU144" s="186" t="s">
        <v>141</v>
      </c>
      <c r="AY144" s="19" t="s">
        <v>132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9" t="s">
        <v>141</v>
      </c>
      <c r="BK144" s="187">
        <f t="shared" si="19"/>
        <v>0</v>
      </c>
      <c r="BL144" s="19" t="s">
        <v>140</v>
      </c>
      <c r="BM144" s="186" t="s">
        <v>543</v>
      </c>
    </row>
    <row r="145" spans="1:65" s="12" customFormat="1" ht="22.9" customHeight="1">
      <c r="B145" s="159"/>
      <c r="C145" s="160"/>
      <c r="D145" s="161" t="s">
        <v>70</v>
      </c>
      <c r="E145" s="173" t="s">
        <v>970</v>
      </c>
      <c r="F145" s="173" t="s">
        <v>971</v>
      </c>
      <c r="G145" s="160"/>
      <c r="H145" s="160"/>
      <c r="I145" s="163"/>
      <c r="J145" s="174">
        <f>BK145</f>
        <v>0</v>
      </c>
      <c r="K145" s="160"/>
      <c r="L145" s="165"/>
      <c r="M145" s="166"/>
      <c r="N145" s="167"/>
      <c r="O145" s="167"/>
      <c r="P145" s="168">
        <f>P146</f>
        <v>0</v>
      </c>
      <c r="Q145" s="167"/>
      <c r="R145" s="168">
        <f>R146</f>
        <v>0</v>
      </c>
      <c r="S145" s="167"/>
      <c r="T145" s="169">
        <f>T146</f>
        <v>0</v>
      </c>
      <c r="AR145" s="170" t="s">
        <v>79</v>
      </c>
      <c r="AT145" s="171" t="s">
        <v>70</v>
      </c>
      <c r="AU145" s="171" t="s">
        <v>79</v>
      </c>
      <c r="AY145" s="170" t="s">
        <v>132</v>
      </c>
      <c r="BK145" s="172">
        <f>BK146</f>
        <v>0</v>
      </c>
    </row>
    <row r="146" spans="1:65" s="2" customFormat="1" ht="24.2" customHeight="1">
      <c r="A146" s="36"/>
      <c r="B146" s="37"/>
      <c r="C146" s="175" t="s">
        <v>362</v>
      </c>
      <c r="D146" s="175" t="s">
        <v>135</v>
      </c>
      <c r="E146" s="176" t="s">
        <v>972</v>
      </c>
      <c r="F146" s="177" t="s">
        <v>973</v>
      </c>
      <c r="G146" s="178" t="s">
        <v>895</v>
      </c>
      <c r="H146" s="179">
        <v>1</v>
      </c>
      <c r="I146" s="180"/>
      <c r="J146" s="181">
        <f>ROUND(I146*H146,2)</f>
        <v>0</v>
      </c>
      <c r="K146" s="177" t="s">
        <v>19</v>
      </c>
      <c r="L146" s="41"/>
      <c r="M146" s="182" t="s">
        <v>19</v>
      </c>
      <c r="N146" s="183" t="s">
        <v>43</v>
      </c>
      <c r="O146" s="66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140</v>
      </c>
      <c r="AT146" s="186" t="s">
        <v>135</v>
      </c>
      <c r="AU146" s="186" t="s">
        <v>141</v>
      </c>
      <c r="AY146" s="19" t="s">
        <v>132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141</v>
      </c>
      <c r="BK146" s="187">
        <f>ROUND(I146*H146,2)</f>
        <v>0</v>
      </c>
      <c r="BL146" s="19" t="s">
        <v>140</v>
      </c>
      <c r="BM146" s="186" t="s">
        <v>552</v>
      </c>
    </row>
    <row r="147" spans="1:65" s="12" customFormat="1" ht="22.9" customHeight="1">
      <c r="B147" s="159"/>
      <c r="C147" s="160"/>
      <c r="D147" s="161" t="s">
        <v>70</v>
      </c>
      <c r="E147" s="173" t="s">
        <v>974</v>
      </c>
      <c r="F147" s="173" t="s">
        <v>975</v>
      </c>
      <c r="G147" s="160"/>
      <c r="H147" s="160"/>
      <c r="I147" s="163"/>
      <c r="J147" s="174">
        <f>BK147</f>
        <v>0</v>
      </c>
      <c r="K147" s="160"/>
      <c r="L147" s="165"/>
      <c r="M147" s="166"/>
      <c r="N147" s="167"/>
      <c r="O147" s="167"/>
      <c r="P147" s="168">
        <f>P148</f>
        <v>0</v>
      </c>
      <c r="Q147" s="167"/>
      <c r="R147" s="168">
        <f>R148</f>
        <v>0</v>
      </c>
      <c r="S147" s="167"/>
      <c r="T147" s="169">
        <f>T148</f>
        <v>0</v>
      </c>
      <c r="AR147" s="170" t="s">
        <v>79</v>
      </c>
      <c r="AT147" s="171" t="s">
        <v>70</v>
      </c>
      <c r="AU147" s="171" t="s">
        <v>79</v>
      </c>
      <c r="AY147" s="170" t="s">
        <v>132</v>
      </c>
      <c r="BK147" s="172">
        <f>BK148</f>
        <v>0</v>
      </c>
    </row>
    <row r="148" spans="1:65" s="2" customFormat="1" ht="16.5" customHeight="1">
      <c r="A148" s="36"/>
      <c r="B148" s="37"/>
      <c r="C148" s="175" t="s">
        <v>368</v>
      </c>
      <c r="D148" s="175" t="s">
        <v>135</v>
      </c>
      <c r="E148" s="176" t="s">
        <v>976</v>
      </c>
      <c r="F148" s="177" t="s">
        <v>977</v>
      </c>
      <c r="G148" s="178" t="s">
        <v>895</v>
      </c>
      <c r="H148" s="179">
        <v>1</v>
      </c>
      <c r="I148" s="180"/>
      <c r="J148" s="181">
        <f>ROUND(I148*H148,2)</f>
        <v>0</v>
      </c>
      <c r="K148" s="177" t="s">
        <v>19</v>
      </c>
      <c r="L148" s="41"/>
      <c r="M148" s="182" t="s">
        <v>19</v>
      </c>
      <c r="N148" s="183" t="s">
        <v>43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140</v>
      </c>
      <c r="AT148" s="186" t="s">
        <v>135</v>
      </c>
      <c r="AU148" s="186" t="s">
        <v>141</v>
      </c>
      <c r="AY148" s="19" t="s">
        <v>132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141</v>
      </c>
      <c r="BK148" s="187">
        <f>ROUND(I148*H148,2)</f>
        <v>0</v>
      </c>
      <c r="BL148" s="19" t="s">
        <v>140</v>
      </c>
      <c r="BM148" s="186" t="s">
        <v>561</v>
      </c>
    </row>
    <row r="149" spans="1:65" s="12" customFormat="1" ht="22.9" customHeight="1">
      <c r="B149" s="159"/>
      <c r="C149" s="160"/>
      <c r="D149" s="161" t="s">
        <v>70</v>
      </c>
      <c r="E149" s="173" t="s">
        <v>978</v>
      </c>
      <c r="F149" s="173" t="s">
        <v>979</v>
      </c>
      <c r="G149" s="160"/>
      <c r="H149" s="160"/>
      <c r="I149" s="163"/>
      <c r="J149" s="174">
        <f>BK149</f>
        <v>0</v>
      </c>
      <c r="K149" s="160"/>
      <c r="L149" s="165"/>
      <c r="M149" s="166"/>
      <c r="N149" s="167"/>
      <c r="O149" s="167"/>
      <c r="P149" s="168">
        <f>P150</f>
        <v>0</v>
      </c>
      <c r="Q149" s="167"/>
      <c r="R149" s="168">
        <f>R150</f>
        <v>0</v>
      </c>
      <c r="S149" s="167"/>
      <c r="T149" s="169">
        <f>T150</f>
        <v>0</v>
      </c>
      <c r="AR149" s="170" t="s">
        <v>79</v>
      </c>
      <c r="AT149" s="171" t="s">
        <v>70</v>
      </c>
      <c r="AU149" s="171" t="s">
        <v>79</v>
      </c>
      <c r="AY149" s="170" t="s">
        <v>132</v>
      </c>
      <c r="BK149" s="172">
        <f>BK150</f>
        <v>0</v>
      </c>
    </row>
    <row r="150" spans="1:65" s="2" customFormat="1" ht="16.5" customHeight="1">
      <c r="A150" s="36"/>
      <c r="B150" s="37"/>
      <c r="C150" s="175" t="s">
        <v>373</v>
      </c>
      <c r="D150" s="175" t="s">
        <v>135</v>
      </c>
      <c r="E150" s="176" t="s">
        <v>980</v>
      </c>
      <c r="F150" s="177" t="s">
        <v>981</v>
      </c>
      <c r="G150" s="178" t="s">
        <v>982</v>
      </c>
      <c r="H150" s="179">
        <v>9</v>
      </c>
      <c r="I150" s="180"/>
      <c r="J150" s="181">
        <f>ROUND(I150*H150,2)</f>
        <v>0</v>
      </c>
      <c r="K150" s="177" t="s">
        <v>19</v>
      </c>
      <c r="L150" s="41"/>
      <c r="M150" s="182" t="s">
        <v>19</v>
      </c>
      <c r="N150" s="183" t="s">
        <v>43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140</v>
      </c>
      <c r="AT150" s="186" t="s">
        <v>135</v>
      </c>
      <c r="AU150" s="186" t="s">
        <v>141</v>
      </c>
      <c r="AY150" s="19" t="s">
        <v>132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141</v>
      </c>
      <c r="BK150" s="187">
        <f>ROUND(I150*H150,2)</f>
        <v>0</v>
      </c>
      <c r="BL150" s="19" t="s">
        <v>140</v>
      </c>
      <c r="BM150" s="186" t="s">
        <v>569</v>
      </c>
    </row>
    <row r="151" spans="1:65" s="12" customFormat="1" ht="22.9" customHeight="1">
      <c r="B151" s="159"/>
      <c r="C151" s="160"/>
      <c r="D151" s="161" t="s">
        <v>70</v>
      </c>
      <c r="E151" s="173" t="s">
        <v>983</v>
      </c>
      <c r="F151" s="173" t="s">
        <v>984</v>
      </c>
      <c r="G151" s="160"/>
      <c r="H151" s="160"/>
      <c r="I151" s="163"/>
      <c r="J151" s="174">
        <f>BK151</f>
        <v>0</v>
      </c>
      <c r="K151" s="160"/>
      <c r="L151" s="165"/>
      <c r="M151" s="166"/>
      <c r="N151" s="167"/>
      <c r="O151" s="167"/>
      <c r="P151" s="168">
        <f>P152</f>
        <v>0</v>
      </c>
      <c r="Q151" s="167"/>
      <c r="R151" s="168">
        <f>R152</f>
        <v>0</v>
      </c>
      <c r="S151" s="167"/>
      <c r="T151" s="169">
        <f>T152</f>
        <v>0</v>
      </c>
      <c r="AR151" s="170" t="s">
        <v>79</v>
      </c>
      <c r="AT151" s="171" t="s">
        <v>70</v>
      </c>
      <c r="AU151" s="171" t="s">
        <v>79</v>
      </c>
      <c r="AY151" s="170" t="s">
        <v>132</v>
      </c>
      <c r="BK151" s="172">
        <f>BK152</f>
        <v>0</v>
      </c>
    </row>
    <row r="152" spans="1:65" s="2" customFormat="1" ht="16.5" customHeight="1">
      <c r="A152" s="36"/>
      <c r="B152" s="37"/>
      <c r="C152" s="175" t="s">
        <v>379</v>
      </c>
      <c r="D152" s="175" t="s">
        <v>135</v>
      </c>
      <c r="E152" s="176" t="s">
        <v>985</v>
      </c>
      <c r="F152" s="177" t="s">
        <v>986</v>
      </c>
      <c r="G152" s="178" t="s">
        <v>982</v>
      </c>
      <c r="H152" s="179">
        <v>28</v>
      </c>
      <c r="I152" s="180"/>
      <c r="J152" s="181">
        <f>ROUND(I152*H152,2)</f>
        <v>0</v>
      </c>
      <c r="K152" s="177" t="s">
        <v>19</v>
      </c>
      <c r="L152" s="41"/>
      <c r="M152" s="182" t="s">
        <v>19</v>
      </c>
      <c r="N152" s="183" t="s">
        <v>43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140</v>
      </c>
      <c r="AT152" s="186" t="s">
        <v>135</v>
      </c>
      <c r="AU152" s="186" t="s">
        <v>141</v>
      </c>
      <c r="AY152" s="19" t="s">
        <v>132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141</v>
      </c>
      <c r="BK152" s="187">
        <f>ROUND(I152*H152,2)</f>
        <v>0</v>
      </c>
      <c r="BL152" s="19" t="s">
        <v>140</v>
      </c>
      <c r="BM152" s="186" t="s">
        <v>598</v>
      </c>
    </row>
    <row r="153" spans="1:65" s="12" customFormat="1" ht="22.9" customHeight="1">
      <c r="B153" s="159"/>
      <c r="C153" s="160"/>
      <c r="D153" s="161" t="s">
        <v>70</v>
      </c>
      <c r="E153" s="173" t="s">
        <v>987</v>
      </c>
      <c r="F153" s="173" t="s">
        <v>988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P154</f>
        <v>0</v>
      </c>
      <c r="Q153" s="167"/>
      <c r="R153" s="168">
        <f>R154</f>
        <v>0</v>
      </c>
      <c r="S153" s="167"/>
      <c r="T153" s="169">
        <f>T154</f>
        <v>0</v>
      </c>
      <c r="AR153" s="170" t="s">
        <v>79</v>
      </c>
      <c r="AT153" s="171" t="s">
        <v>70</v>
      </c>
      <c r="AU153" s="171" t="s">
        <v>79</v>
      </c>
      <c r="AY153" s="170" t="s">
        <v>132</v>
      </c>
      <c r="BK153" s="172">
        <f>BK154</f>
        <v>0</v>
      </c>
    </row>
    <row r="154" spans="1:65" s="2" customFormat="1" ht="16.5" customHeight="1">
      <c r="A154" s="36"/>
      <c r="B154" s="37"/>
      <c r="C154" s="175" t="s">
        <v>386</v>
      </c>
      <c r="D154" s="175" t="s">
        <v>135</v>
      </c>
      <c r="E154" s="176" t="s">
        <v>989</v>
      </c>
      <c r="F154" s="177" t="s">
        <v>990</v>
      </c>
      <c r="G154" s="178" t="s">
        <v>940</v>
      </c>
      <c r="H154" s="179">
        <v>1</v>
      </c>
      <c r="I154" s="180"/>
      <c r="J154" s="181">
        <f>ROUND(I154*H154,2)</f>
        <v>0</v>
      </c>
      <c r="K154" s="177" t="s">
        <v>19</v>
      </c>
      <c r="L154" s="41"/>
      <c r="M154" s="182" t="s">
        <v>19</v>
      </c>
      <c r="N154" s="183" t="s">
        <v>43</v>
      </c>
      <c r="O154" s="66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140</v>
      </c>
      <c r="AT154" s="186" t="s">
        <v>135</v>
      </c>
      <c r="AU154" s="186" t="s">
        <v>141</v>
      </c>
      <c r="AY154" s="19" t="s">
        <v>132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141</v>
      </c>
      <c r="BK154" s="187">
        <f>ROUND(I154*H154,2)</f>
        <v>0</v>
      </c>
      <c r="BL154" s="19" t="s">
        <v>140</v>
      </c>
      <c r="BM154" s="186" t="s">
        <v>607</v>
      </c>
    </row>
    <row r="155" spans="1:65" s="12" customFormat="1" ht="25.9" customHeight="1">
      <c r="B155" s="159"/>
      <c r="C155" s="160"/>
      <c r="D155" s="161" t="s">
        <v>70</v>
      </c>
      <c r="E155" s="162" t="s">
        <v>991</v>
      </c>
      <c r="F155" s="162" t="s">
        <v>992</v>
      </c>
      <c r="G155" s="160"/>
      <c r="H155" s="160"/>
      <c r="I155" s="163"/>
      <c r="J155" s="164">
        <f>BK155</f>
        <v>0</v>
      </c>
      <c r="K155" s="160"/>
      <c r="L155" s="165"/>
      <c r="M155" s="166"/>
      <c r="N155" s="167"/>
      <c r="O155" s="167"/>
      <c r="P155" s="168">
        <f>SUM(P156:P158)</f>
        <v>0</v>
      </c>
      <c r="Q155" s="167"/>
      <c r="R155" s="168">
        <f>SUM(R156:R158)</f>
        <v>0</v>
      </c>
      <c r="S155" s="167"/>
      <c r="T155" s="169">
        <f>SUM(T156:T158)</f>
        <v>0</v>
      </c>
      <c r="AR155" s="170" t="s">
        <v>140</v>
      </c>
      <c r="AT155" s="171" t="s">
        <v>70</v>
      </c>
      <c r="AU155" s="171" t="s">
        <v>71</v>
      </c>
      <c r="AY155" s="170" t="s">
        <v>132</v>
      </c>
      <c r="BK155" s="172">
        <f>SUM(BK156:BK158)</f>
        <v>0</v>
      </c>
    </row>
    <row r="156" spans="1:65" s="2" customFormat="1" ht="16.5" customHeight="1">
      <c r="A156" s="36"/>
      <c r="B156" s="37"/>
      <c r="C156" s="175" t="s">
        <v>391</v>
      </c>
      <c r="D156" s="175" t="s">
        <v>135</v>
      </c>
      <c r="E156" s="176" t="s">
        <v>993</v>
      </c>
      <c r="F156" s="177" t="s">
        <v>994</v>
      </c>
      <c r="G156" s="178" t="s">
        <v>940</v>
      </c>
      <c r="H156" s="179">
        <v>1</v>
      </c>
      <c r="I156" s="180"/>
      <c r="J156" s="181">
        <f>ROUND(I156*H156,2)</f>
        <v>0</v>
      </c>
      <c r="K156" s="177" t="s">
        <v>19</v>
      </c>
      <c r="L156" s="41"/>
      <c r="M156" s="182" t="s">
        <v>19</v>
      </c>
      <c r="N156" s="183" t="s">
        <v>43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995</v>
      </c>
      <c r="AT156" s="186" t="s">
        <v>135</v>
      </c>
      <c r="AU156" s="186" t="s">
        <v>79</v>
      </c>
      <c r="AY156" s="19" t="s">
        <v>132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141</v>
      </c>
      <c r="BK156" s="187">
        <f>ROUND(I156*H156,2)</f>
        <v>0</v>
      </c>
      <c r="BL156" s="19" t="s">
        <v>995</v>
      </c>
      <c r="BM156" s="186" t="s">
        <v>996</v>
      </c>
    </row>
    <row r="157" spans="1:65" s="14" customFormat="1">
      <c r="B157" s="204"/>
      <c r="C157" s="205"/>
      <c r="D157" s="195" t="s">
        <v>145</v>
      </c>
      <c r="E157" s="206" t="s">
        <v>19</v>
      </c>
      <c r="F157" s="207" t="s">
        <v>79</v>
      </c>
      <c r="G157" s="205"/>
      <c r="H157" s="208">
        <v>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145</v>
      </c>
      <c r="AU157" s="214" t="s">
        <v>79</v>
      </c>
      <c r="AV157" s="14" t="s">
        <v>141</v>
      </c>
      <c r="AW157" s="14" t="s">
        <v>33</v>
      </c>
      <c r="AX157" s="14" t="s">
        <v>71</v>
      </c>
      <c r="AY157" s="214" t="s">
        <v>132</v>
      </c>
    </row>
    <row r="158" spans="1:65" s="15" customFormat="1">
      <c r="B158" s="215"/>
      <c r="C158" s="216"/>
      <c r="D158" s="195" t="s">
        <v>145</v>
      </c>
      <c r="E158" s="217" t="s">
        <v>19</v>
      </c>
      <c r="F158" s="218" t="s">
        <v>147</v>
      </c>
      <c r="G158" s="216"/>
      <c r="H158" s="219">
        <v>1</v>
      </c>
      <c r="I158" s="220"/>
      <c r="J158" s="216"/>
      <c r="K158" s="216"/>
      <c r="L158" s="221"/>
      <c r="M158" s="248"/>
      <c r="N158" s="249"/>
      <c r="O158" s="249"/>
      <c r="P158" s="249"/>
      <c r="Q158" s="249"/>
      <c r="R158" s="249"/>
      <c r="S158" s="249"/>
      <c r="T158" s="250"/>
      <c r="AT158" s="225" t="s">
        <v>145</v>
      </c>
      <c r="AU158" s="225" t="s">
        <v>79</v>
      </c>
      <c r="AV158" s="15" t="s">
        <v>140</v>
      </c>
      <c r="AW158" s="15" t="s">
        <v>33</v>
      </c>
      <c r="AX158" s="15" t="s">
        <v>79</v>
      </c>
      <c r="AY158" s="225" t="s">
        <v>132</v>
      </c>
    </row>
    <row r="159" spans="1:65" s="2" customFormat="1" ht="6.95" customHeight="1">
      <c r="A159" s="36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41"/>
      <c r="M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</row>
  </sheetData>
  <sheetProtection algorithmName="SHA-512" hashValue="XdYGkNc4XDNi9z84Ney9U4Zsa3BZqpKZv84RRjhopgV/mWJdxAkIYjo5QFrdqjIJgG++4BREd0cAxGSjYrO6lA==" saltValue="Bwmq4H+hZJj9hOa1gDrJcpOwbOV2MZVSFQzWTKlpYFa9oQRPen6He4ccE/tBye+RY492FlHx31e7K54351Sctw==" spinCount="100000" sheet="1" objects="1" scenarios="1" formatColumns="0" formatRows="0" autoFilter="0"/>
  <autoFilter ref="C97:K158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6, byt č.4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997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tr">
        <f>IF('Rekapitulace stavby'!AN10="","",'Rekapitulace stavby'!AN10)</f>
        <v/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Statutární město Brno,Dominikánské náměstí 196/1</v>
      </c>
      <c r="F15" s="36"/>
      <c r="G15" s="36"/>
      <c r="H15" s="36"/>
      <c r="I15" s="107" t="s">
        <v>28</v>
      </c>
      <c r="J15" s="109" t="str">
        <f>IF('Rekapitulace stavby'!AN11="","",'Rekapitulace stavby'!AN11)</f>
        <v/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>Architektura &amp; interier,Šimůnek &amp; partners, VM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ROUND((SUM(BE85:BE132)),  2)</f>
        <v>0</v>
      </c>
      <c r="G33" s="36"/>
      <c r="H33" s="36"/>
      <c r="I33" s="120">
        <v>0.21</v>
      </c>
      <c r="J33" s="119">
        <f>ROUND(((SUM(BE85:BE132))*I33),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ROUND((SUM(BF85:BF132)),  2)</f>
        <v>0</v>
      </c>
      <c r="G34" s="36"/>
      <c r="H34" s="36"/>
      <c r="I34" s="120">
        <v>0.15</v>
      </c>
      <c r="J34" s="119">
        <f>ROUND(((SUM(BF85:BF132))*I34),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ROUND((SUM(BG85:BG132)),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ROUND((SUM(BH85:BH132)),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ROUND((SUM(BI85:BI132)),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6, byt č.4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03 - Zdravotechnika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998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>
      <c r="B61" s="136"/>
      <c r="C61" s="137"/>
      <c r="D61" s="138" t="s">
        <v>999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9" customFormat="1" ht="24.95" customHeight="1">
      <c r="B62" s="136"/>
      <c r="C62" s="137"/>
      <c r="D62" s="138" t="s">
        <v>1000</v>
      </c>
      <c r="E62" s="139"/>
      <c r="F62" s="139"/>
      <c r="G62" s="139"/>
      <c r="H62" s="139"/>
      <c r="I62" s="139"/>
      <c r="J62" s="140">
        <f>J115</f>
        <v>0</v>
      </c>
      <c r="K62" s="137"/>
      <c r="L62" s="141"/>
    </row>
    <row r="63" spans="1:47" s="9" customFormat="1" ht="24.95" customHeight="1">
      <c r="B63" s="136"/>
      <c r="C63" s="137"/>
      <c r="D63" s="138" t="s">
        <v>1001</v>
      </c>
      <c r="E63" s="139"/>
      <c r="F63" s="139"/>
      <c r="G63" s="139"/>
      <c r="H63" s="139"/>
      <c r="I63" s="139"/>
      <c r="J63" s="140">
        <f>J118</f>
        <v>0</v>
      </c>
      <c r="K63" s="137"/>
      <c r="L63" s="141"/>
    </row>
    <row r="64" spans="1:47" s="9" customFormat="1" ht="24.95" customHeight="1">
      <c r="B64" s="136"/>
      <c r="C64" s="137"/>
      <c r="D64" s="138" t="s">
        <v>1002</v>
      </c>
      <c r="E64" s="139"/>
      <c r="F64" s="139"/>
      <c r="G64" s="139"/>
      <c r="H64" s="139"/>
      <c r="I64" s="139"/>
      <c r="J64" s="140">
        <f>J129</f>
        <v>0</v>
      </c>
      <c r="K64" s="137"/>
      <c r="L64" s="141"/>
    </row>
    <row r="65" spans="1:31" s="9" customFormat="1" ht="24.95" customHeight="1">
      <c r="B65" s="136"/>
      <c r="C65" s="137"/>
      <c r="D65" s="138" t="s">
        <v>1003</v>
      </c>
      <c r="E65" s="139"/>
      <c r="F65" s="139"/>
      <c r="G65" s="139"/>
      <c r="H65" s="139"/>
      <c r="I65" s="139"/>
      <c r="J65" s="140">
        <f>J131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117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78" t="str">
        <f>E7</f>
        <v>Stavební úpravy bytu Orlí 6, byt č.4</v>
      </c>
      <c r="F75" s="379"/>
      <c r="G75" s="379"/>
      <c r="H75" s="379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91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6" t="str">
        <f>E9</f>
        <v>03 - Zdravotechnika</v>
      </c>
      <c r="F77" s="377"/>
      <c r="G77" s="377"/>
      <c r="H77" s="377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31" t="s">
        <v>23</v>
      </c>
      <c r="J79" s="61" t="str">
        <f>IF(J12="","",J12)</f>
        <v>25. 6. 2022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25</v>
      </c>
      <c r="D81" s="38"/>
      <c r="E81" s="38"/>
      <c r="F81" s="29" t="str">
        <f>E15</f>
        <v>Statutární město Brno,Dominikánské náměstí 196/1</v>
      </c>
      <c r="G81" s="38"/>
      <c r="H81" s="38"/>
      <c r="I81" s="31" t="s">
        <v>31</v>
      </c>
      <c r="J81" s="34" t="str">
        <f>E21</f>
        <v>Architektura &amp; interier,Šimůnek &amp; partners, VM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34</v>
      </c>
      <c r="J82" s="34" t="str">
        <f>E24</f>
        <v xml:space="preserve"> 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118</v>
      </c>
      <c r="D84" s="151" t="s">
        <v>56</v>
      </c>
      <c r="E84" s="151" t="s">
        <v>52</v>
      </c>
      <c r="F84" s="151" t="s">
        <v>53</v>
      </c>
      <c r="G84" s="151" t="s">
        <v>119</v>
      </c>
      <c r="H84" s="151" t="s">
        <v>120</v>
      </c>
      <c r="I84" s="151" t="s">
        <v>121</v>
      </c>
      <c r="J84" s="151" t="s">
        <v>95</v>
      </c>
      <c r="K84" s="152" t="s">
        <v>122</v>
      </c>
      <c r="L84" s="153"/>
      <c r="M84" s="70" t="s">
        <v>19</v>
      </c>
      <c r="N84" s="71" t="s">
        <v>41</v>
      </c>
      <c r="O84" s="71" t="s">
        <v>123</v>
      </c>
      <c r="P84" s="71" t="s">
        <v>124</v>
      </c>
      <c r="Q84" s="71" t="s">
        <v>125</v>
      </c>
      <c r="R84" s="71" t="s">
        <v>126</v>
      </c>
      <c r="S84" s="71" t="s">
        <v>127</v>
      </c>
      <c r="T84" s="72" t="s">
        <v>128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129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P86+P96+P115+P118+P129+P131</f>
        <v>0</v>
      </c>
      <c r="Q85" s="74"/>
      <c r="R85" s="156">
        <f>R86+R96+R115+R118+R129+R131</f>
        <v>8.9999999999999993E-3</v>
      </c>
      <c r="S85" s="74"/>
      <c r="T85" s="157">
        <f>T86+T96+T115+T118+T129+T131</f>
        <v>8.9999999999999993E-3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70</v>
      </c>
      <c r="AU85" s="19" t="s">
        <v>96</v>
      </c>
      <c r="BK85" s="158">
        <f>BK86+BK96+BK115+BK118+BK129+BK131</f>
        <v>0</v>
      </c>
    </row>
    <row r="86" spans="1:65" s="12" customFormat="1" ht="25.9" customHeight="1">
      <c r="B86" s="159"/>
      <c r="C86" s="160"/>
      <c r="D86" s="161" t="s">
        <v>70</v>
      </c>
      <c r="E86" s="162" t="s">
        <v>1004</v>
      </c>
      <c r="F86" s="162" t="s">
        <v>1005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141</v>
      </c>
      <c r="AT86" s="171" t="s">
        <v>70</v>
      </c>
      <c r="AU86" s="171" t="s">
        <v>71</v>
      </c>
      <c r="AY86" s="170" t="s">
        <v>132</v>
      </c>
      <c r="BK86" s="172">
        <f>SUM(BK87:BK95)</f>
        <v>0</v>
      </c>
    </row>
    <row r="87" spans="1:65" s="2" customFormat="1" ht="16.5" customHeight="1">
      <c r="A87" s="36"/>
      <c r="B87" s="37"/>
      <c r="C87" s="175" t="s">
        <v>79</v>
      </c>
      <c r="D87" s="175" t="s">
        <v>135</v>
      </c>
      <c r="E87" s="176" t="s">
        <v>1006</v>
      </c>
      <c r="F87" s="177" t="s">
        <v>1007</v>
      </c>
      <c r="G87" s="178" t="s">
        <v>138</v>
      </c>
      <c r="H87" s="179">
        <v>1</v>
      </c>
      <c r="I87" s="180"/>
      <c r="J87" s="181">
        <f t="shared" ref="J87:J95" si="0">ROUND(I87*H87,2)</f>
        <v>0</v>
      </c>
      <c r="K87" s="177" t="s">
        <v>19</v>
      </c>
      <c r="L87" s="41"/>
      <c r="M87" s="182" t="s">
        <v>19</v>
      </c>
      <c r="N87" s="183" t="s">
        <v>43</v>
      </c>
      <c r="O87" s="66"/>
      <c r="P87" s="184">
        <f t="shared" ref="P87:P95" si="1">O87*H87</f>
        <v>0</v>
      </c>
      <c r="Q87" s="184">
        <v>0</v>
      </c>
      <c r="R87" s="184">
        <f t="shared" ref="R87:R95" si="2">Q87*H87</f>
        <v>0</v>
      </c>
      <c r="S87" s="184">
        <v>0</v>
      </c>
      <c r="T87" s="185">
        <f t="shared" ref="T87:T95" si="3"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243</v>
      </c>
      <c r="AT87" s="186" t="s">
        <v>135</v>
      </c>
      <c r="AU87" s="186" t="s">
        <v>79</v>
      </c>
      <c r="AY87" s="19" t="s">
        <v>132</v>
      </c>
      <c r="BE87" s="187">
        <f t="shared" ref="BE87:BE95" si="4">IF(N87="základní",J87,0)</f>
        <v>0</v>
      </c>
      <c r="BF87" s="187">
        <f t="shared" ref="BF87:BF95" si="5">IF(N87="snížená",J87,0)</f>
        <v>0</v>
      </c>
      <c r="BG87" s="187">
        <f t="shared" ref="BG87:BG95" si="6">IF(N87="zákl. přenesená",J87,0)</f>
        <v>0</v>
      </c>
      <c r="BH87" s="187">
        <f t="shared" ref="BH87:BH95" si="7">IF(N87="sníž. přenesená",J87,0)</f>
        <v>0</v>
      </c>
      <c r="BI87" s="187">
        <f t="shared" ref="BI87:BI95" si="8">IF(N87="nulová",J87,0)</f>
        <v>0</v>
      </c>
      <c r="BJ87" s="19" t="s">
        <v>141</v>
      </c>
      <c r="BK87" s="187">
        <f t="shared" ref="BK87:BK95" si="9">ROUND(I87*H87,2)</f>
        <v>0</v>
      </c>
      <c r="BL87" s="19" t="s">
        <v>243</v>
      </c>
      <c r="BM87" s="186" t="s">
        <v>141</v>
      </c>
    </row>
    <row r="88" spans="1:65" s="2" customFormat="1" ht="16.5" customHeight="1">
      <c r="A88" s="36"/>
      <c r="B88" s="37"/>
      <c r="C88" s="175" t="s">
        <v>141</v>
      </c>
      <c r="D88" s="175" t="s">
        <v>135</v>
      </c>
      <c r="E88" s="176" t="s">
        <v>1008</v>
      </c>
      <c r="F88" s="177" t="s">
        <v>1009</v>
      </c>
      <c r="G88" s="178" t="s">
        <v>171</v>
      </c>
      <c r="H88" s="179">
        <v>9</v>
      </c>
      <c r="I88" s="180"/>
      <c r="J88" s="181">
        <f t="shared" si="0"/>
        <v>0</v>
      </c>
      <c r="K88" s="177" t="s">
        <v>19</v>
      </c>
      <c r="L88" s="41"/>
      <c r="M88" s="182" t="s">
        <v>19</v>
      </c>
      <c r="N88" s="183" t="s">
        <v>43</v>
      </c>
      <c r="O88" s="66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243</v>
      </c>
      <c r="AT88" s="186" t="s">
        <v>135</v>
      </c>
      <c r="AU88" s="186" t="s">
        <v>79</v>
      </c>
      <c r="AY88" s="19" t="s">
        <v>132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141</v>
      </c>
      <c r="BK88" s="187">
        <f t="shared" si="9"/>
        <v>0</v>
      </c>
      <c r="BL88" s="19" t="s">
        <v>243</v>
      </c>
      <c r="BM88" s="186" t="s">
        <v>140</v>
      </c>
    </row>
    <row r="89" spans="1:65" s="2" customFormat="1" ht="16.5" customHeight="1">
      <c r="A89" s="36"/>
      <c r="B89" s="37"/>
      <c r="C89" s="175" t="s">
        <v>133</v>
      </c>
      <c r="D89" s="175" t="s">
        <v>135</v>
      </c>
      <c r="E89" s="176" t="s">
        <v>1010</v>
      </c>
      <c r="F89" s="177" t="s">
        <v>1011</v>
      </c>
      <c r="G89" s="178" t="s">
        <v>171</v>
      </c>
      <c r="H89" s="179">
        <v>1</v>
      </c>
      <c r="I89" s="180"/>
      <c r="J89" s="181">
        <f t="shared" si="0"/>
        <v>0</v>
      </c>
      <c r="K89" s="177" t="s">
        <v>19</v>
      </c>
      <c r="L89" s="41"/>
      <c r="M89" s="182" t="s">
        <v>19</v>
      </c>
      <c r="N89" s="183" t="s">
        <v>43</v>
      </c>
      <c r="O89" s="66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243</v>
      </c>
      <c r="AT89" s="186" t="s">
        <v>135</v>
      </c>
      <c r="AU89" s="186" t="s">
        <v>79</v>
      </c>
      <c r="AY89" s="19" t="s">
        <v>132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141</v>
      </c>
      <c r="BK89" s="187">
        <f t="shared" si="9"/>
        <v>0</v>
      </c>
      <c r="BL89" s="19" t="s">
        <v>243</v>
      </c>
      <c r="BM89" s="186" t="s">
        <v>175</v>
      </c>
    </row>
    <row r="90" spans="1:65" s="2" customFormat="1" ht="16.5" customHeight="1">
      <c r="A90" s="36"/>
      <c r="B90" s="37"/>
      <c r="C90" s="175" t="s">
        <v>140</v>
      </c>
      <c r="D90" s="175" t="s">
        <v>135</v>
      </c>
      <c r="E90" s="176" t="s">
        <v>1012</v>
      </c>
      <c r="F90" s="177" t="s">
        <v>1013</v>
      </c>
      <c r="G90" s="178" t="s">
        <v>171</v>
      </c>
      <c r="H90" s="179">
        <v>6</v>
      </c>
      <c r="I90" s="180"/>
      <c r="J90" s="181">
        <f t="shared" si="0"/>
        <v>0</v>
      </c>
      <c r="K90" s="177" t="s">
        <v>19</v>
      </c>
      <c r="L90" s="41"/>
      <c r="M90" s="182" t="s">
        <v>19</v>
      </c>
      <c r="N90" s="183" t="s">
        <v>43</v>
      </c>
      <c r="O90" s="66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243</v>
      </c>
      <c r="AT90" s="186" t="s">
        <v>135</v>
      </c>
      <c r="AU90" s="186" t="s">
        <v>79</v>
      </c>
      <c r="AY90" s="19" t="s">
        <v>132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141</v>
      </c>
      <c r="BK90" s="187">
        <f t="shared" si="9"/>
        <v>0</v>
      </c>
      <c r="BL90" s="19" t="s">
        <v>243</v>
      </c>
      <c r="BM90" s="186" t="s">
        <v>192</v>
      </c>
    </row>
    <row r="91" spans="1:65" s="2" customFormat="1" ht="16.5" customHeight="1">
      <c r="A91" s="36"/>
      <c r="B91" s="37"/>
      <c r="C91" s="175" t="s">
        <v>168</v>
      </c>
      <c r="D91" s="175" t="s">
        <v>135</v>
      </c>
      <c r="E91" s="176" t="s">
        <v>1014</v>
      </c>
      <c r="F91" s="177" t="s">
        <v>1015</v>
      </c>
      <c r="G91" s="178" t="s">
        <v>171</v>
      </c>
      <c r="H91" s="179">
        <v>1</v>
      </c>
      <c r="I91" s="180"/>
      <c r="J91" s="181">
        <f t="shared" si="0"/>
        <v>0</v>
      </c>
      <c r="K91" s="177" t="s">
        <v>19</v>
      </c>
      <c r="L91" s="41"/>
      <c r="M91" s="182" t="s">
        <v>19</v>
      </c>
      <c r="N91" s="183" t="s">
        <v>43</v>
      </c>
      <c r="O91" s="66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243</v>
      </c>
      <c r="AT91" s="186" t="s">
        <v>135</v>
      </c>
      <c r="AU91" s="186" t="s">
        <v>79</v>
      </c>
      <c r="AY91" s="19" t="s">
        <v>132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141</v>
      </c>
      <c r="BK91" s="187">
        <f t="shared" si="9"/>
        <v>0</v>
      </c>
      <c r="BL91" s="19" t="s">
        <v>243</v>
      </c>
      <c r="BM91" s="186" t="s">
        <v>204</v>
      </c>
    </row>
    <row r="92" spans="1:65" s="2" customFormat="1" ht="16.5" customHeight="1">
      <c r="A92" s="36"/>
      <c r="B92" s="37"/>
      <c r="C92" s="175" t="s">
        <v>175</v>
      </c>
      <c r="D92" s="175" t="s">
        <v>135</v>
      </c>
      <c r="E92" s="176" t="s">
        <v>1016</v>
      </c>
      <c r="F92" s="177" t="s">
        <v>1017</v>
      </c>
      <c r="G92" s="178" t="s">
        <v>138</v>
      </c>
      <c r="H92" s="179">
        <v>2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43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243</v>
      </c>
      <c r="AT92" s="186" t="s">
        <v>135</v>
      </c>
      <c r="AU92" s="186" t="s">
        <v>79</v>
      </c>
      <c r="AY92" s="19" t="s">
        <v>132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141</v>
      </c>
      <c r="BK92" s="187">
        <f t="shared" si="9"/>
        <v>0</v>
      </c>
      <c r="BL92" s="19" t="s">
        <v>243</v>
      </c>
      <c r="BM92" s="186" t="s">
        <v>224</v>
      </c>
    </row>
    <row r="93" spans="1:65" s="2" customFormat="1" ht="16.5" customHeight="1">
      <c r="A93" s="36"/>
      <c r="B93" s="37"/>
      <c r="C93" s="175" t="s">
        <v>187</v>
      </c>
      <c r="D93" s="175" t="s">
        <v>135</v>
      </c>
      <c r="E93" s="176" t="s">
        <v>1018</v>
      </c>
      <c r="F93" s="177" t="s">
        <v>1019</v>
      </c>
      <c r="G93" s="178" t="s">
        <v>138</v>
      </c>
      <c r="H93" s="179">
        <v>2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43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243</v>
      </c>
      <c r="AT93" s="186" t="s">
        <v>135</v>
      </c>
      <c r="AU93" s="186" t="s">
        <v>79</v>
      </c>
      <c r="AY93" s="19" t="s">
        <v>132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141</v>
      </c>
      <c r="BK93" s="187">
        <f t="shared" si="9"/>
        <v>0</v>
      </c>
      <c r="BL93" s="19" t="s">
        <v>243</v>
      </c>
      <c r="BM93" s="186" t="s">
        <v>234</v>
      </c>
    </row>
    <row r="94" spans="1:65" s="2" customFormat="1" ht="16.5" customHeight="1">
      <c r="A94" s="36"/>
      <c r="B94" s="37"/>
      <c r="C94" s="175" t="s">
        <v>192</v>
      </c>
      <c r="D94" s="175" t="s">
        <v>135</v>
      </c>
      <c r="E94" s="176" t="s">
        <v>1020</v>
      </c>
      <c r="F94" s="177" t="s">
        <v>1021</v>
      </c>
      <c r="G94" s="178" t="s">
        <v>138</v>
      </c>
      <c r="H94" s="179">
        <v>1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43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243</v>
      </c>
      <c r="AT94" s="186" t="s">
        <v>135</v>
      </c>
      <c r="AU94" s="186" t="s">
        <v>79</v>
      </c>
      <c r="AY94" s="19" t="s">
        <v>132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141</v>
      </c>
      <c r="BK94" s="187">
        <f t="shared" si="9"/>
        <v>0</v>
      </c>
      <c r="BL94" s="19" t="s">
        <v>243</v>
      </c>
      <c r="BM94" s="186" t="s">
        <v>243</v>
      </c>
    </row>
    <row r="95" spans="1:65" s="2" customFormat="1" ht="16.5" customHeight="1">
      <c r="A95" s="36"/>
      <c r="B95" s="37"/>
      <c r="C95" s="175" t="s">
        <v>198</v>
      </c>
      <c r="D95" s="175" t="s">
        <v>135</v>
      </c>
      <c r="E95" s="176" t="s">
        <v>1022</v>
      </c>
      <c r="F95" s="177" t="s">
        <v>1023</v>
      </c>
      <c r="G95" s="178" t="s">
        <v>171</v>
      </c>
      <c r="H95" s="179">
        <v>17</v>
      </c>
      <c r="I95" s="180"/>
      <c r="J95" s="181">
        <f t="shared" si="0"/>
        <v>0</v>
      </c>
      <c r="K95" s="177" t="s">
        <v>19</v>
      </c>
      <c r="L95" s="41"/>
      <c r="M95" s="182" t="s">
        <v>19</v>
      </c>
      <c r="N95" s="183" t="s">
        <v>43</v>
      </c>
      <c r="O95" s="66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5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243</v>
      </c>
      <c r="AT95" s="186" t="s">
        <v>135</v>
      </c>
      <c r="AU95" s="186" t="s">
        <v>79</v>
      </c>
      <c r="AY95" s="19" t="s">
        <v>132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9" t="s">
        <v>141</v>
      </c>
      <c r="BK95" s="187">
        <f t="shared" si="9"/>
        <v>0</v>
      </c>
      <c r="BL95" s="19" t="s">
        <v>243</v>
      </c>
      <c r="BM95" s="186" t="s">
        <v>253</v>
      </c>
    </row>
    <row r="96" spans="1:65" s="12" customFormat="1" ht="25.9" customHeight="1">
      <c r="B96" s="159"/>
      <c r="C96" s="160"/>
      <c r="D96" s="161" t="s">
        <v>70</v>
      </c>
      <c r="E96" s="162" t="s">
        <v>1024</v>
      </c>
      <c r="F96" s="162" t="s">
        <v>1025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SUM(P97:P114)</f>
        <v>0</v>
      </c>
      <c r="Q96" s="167"/>
      <c r="R96" s="168">
        <f>SUM(R97:R114)</f>
        <v>8.9999999999999993E-3</v>
      </c>
      <c r="S96" s="167"/>
      <c r="T96" s="169">
        <f>SUM(T97:T114)</f>
        <v>8.9999999999999993E-3</v>
      </c>
      <c r="AR96" s="170" t="s">
        <v>141</v>
      </c>
      <c r="AT96" s="171" t="s">
        <v>70</v>
      </c>
      <c r="AU96" s="171" t="s">
        <v>71</v>
      </c>
      <c r="AY96" s="170" t="s">
        <v>132</v>
      </c>
      <c r="BK96" s="172">
        <f>SUM(BK97:BK114)</f>
        <v>0</v>
      </c>
    </row>
    <row r="97" spans="1:65" s="2" customFormat="1" ht="16.5" customHeight="1">
      <c r="A97" s="36"/>
      <c r="B97" s="37"/>
      <c r="C97" s="175" t="s">
        <v>204</v>
      </c>
      <c r="D97" s="175" t="s">
        <v>135</v>
      </c>
      <c r="E97" s="176" t="s">
        <v>1026</v>
      </c>
      <c r="F97" s="177" t="s">
        <v>1027</v>
      </c>
      <c r="G97" s="178" t="s">
        <v>171</v>
      </c>
      <c r="H97" s="179">
        <v>5</v>
      </c>
      <c r="I97" s="180"/>
      <c r="J97" s="181">
        <f t="shared" ref="J97:J107" si="10">ROUND(I97*H97,2)</f>
        <v>0</v>
      </c>
      <c r="K97" s="177" t="s">
        <v>19</v>
      </c>
      <c r="L97" s="41"/>
      <c r="M97" s="182" t="s">
        <v>19</v>
      </c>
      <c r="N97" s="183" t="s">
        <v>43</v>
      </c>
      <c r="O97" s="66"/>
      <c r="P97" s="184">
        <f t="shared" ref="P97:P107" si="11">O97*H97</f>
        <v>0</v>
      </c>
      <c r="Q97" s="184">
        <v>0</v>
      </c>
      <c r="R97" s="184">
        <f t="shared" ref="R97:R107" si="12">Q97*H97</f>
        <v>0</v>
      </c>
      <c r="S97" s="184">
        <v>0</v>
      </c>
      <c r="T97" s="185">
        <f t="shared" ref="T97:T107" si="13"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243</v>
      </c>
      <c r="AT97" s="186" t="s">
        <v>135</v>
      </c>
      <c r="AU97" s="186" t="s">
        <v>79</v>
      </c>
      <c r="AY97" s="19" t="s">
        <v>132</v>
      </c>
      <c r="BE97" s="187">
        <f t="shared" ref="BE97:BE107" si="14">IF(N97="základní",J97,0)</f>
        <v>0</v>
      </c>
      <c r="BF97" s="187">
        <f t="shared" ref="BF97:BF107" si="15">IF(N97="snížená",J97,0)</f>
        <v>0</v>
      </c>
      <c r="BG97" s="187">
        <f t="shared" ref="BG97:BG107" si="16">IF(N97="zákl. přenesená",J97,0)</f>
        <v>0</v>
      </c>
      <c r="BH97" s="187">
        <f t="shared" ref="BH97:BH107" si="17">IF(N97="sníž. přenesená",J97,0)</f>
        <v>0</v>
      </c>
      <c r="BI97" s="187">
        <f t="shared" ref="BI97:BI107" si="18">IF(N97="nulová",J97,0)</f>
        <v>0</v>
      </c>
      <c r="BJ97" s="19" t="s">
        <v>141</v>
      </c>
      <c r="BK97" s="187">
        <f t="shared" ref="BK97:BK107" si="19">ROUND(I97*H97,2)</f>
        <v>0</v>
      </c>
      <c r="BL97" s="19" t="s">
        <v>243</v>
      </c>
      <c r="BM97" s="186" t="s">
        <v>267</v>
      </c>
    </row>
    <row r="98" spans="1:65" s="2" customFormat="1" ht="16.5" customHeight="1">
      <c r="A98" s="36"/>
      <c r="B98" s="37"/>
      <c r="C98" s="175" t="s">
        <v>215</v>
      </c>
      <c r="D98" s="175" t="s">
        <v>135</v>
      </c>
      <c r="E98" s="176" t="s">
        <v>1028</v>
      </c>
      <c r="F98" s="177" t="s">
        <v>1029</v>
      </c>
      <c r="G98" s="178" t="s">
        <v>171</v>
      </c>
      <c r="H98" s="179">
        <v>12</v>
      </c>
      <c r="I98" s="180"/>
      <c r="J98" s="181">
        <f t="shared" si="10"/>
        <v>0</v>
      </c>
      <c r="K98" s="177" t="s">
        <v>19</v>
      </c>
      <c r="L98" s="41"/>
      <c r="M98" s="182" t="s">
        <v>19</v>
      </c>
      <c r="N98" s="183" t="s">
        <v>43</v>
      </c>
      <c r="O98" s="66"/>
      <c r="P98" s="184">
        <f t="shared" si="11"/>
        <v>0</v>
      </c>
      <c r="Q98" s="184">
        <v>0</v>
      </c>
      <c r="R98" s="184">
        <f t="shared" si="12"/>
        <v>0</v>
      </c>
      <c r="S98" s="184">
        <v>0</v>
      </c>
      <c r="T98" s="185">
        <f t="shared" si="1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243</v>
      </c>
      <c r="AT98" s="186" t="s">
        <v>135</v>
      </c>
      <c r="AU98" s="186" t="s">
        <v>79</v>
      </c>
      <c r="AY98" s="19" t="s">
        <v>132</v>
      </c>
      <c r="BE98" s="187">
        <f t="shared" si="14"/>
        <v>0</v>
      </c>
      <c r="BF98" s="187">
        <f t="shared" si="15"/>
        <v>0</v>
      </c>
      <c r="BG98" s="187">
        <f t="shared" si="16"/>
        <v>0</v>
      </c>
      <c r="BH98" s="187">
        <f t="shared" si="17"/>
        <v>0</v>
      </c>
      <c r="BI98" s="187">
        <f t="shared" si="18"/>
        <v>0</v>
      </c>
      <c r="BJ98" s="19" t="s">
        <v>141</v>
      </c>
      <c r="BK98" s="187">
        <f t="shared" si="19"/>
        <v>0</v>
      </c>
      <c r="BL98" s="19" t="s">
        <v>243</v>
      </c>
      <c r="BM98" s="186" t="s">
        <v>279</v>
      </c>
    </row>
    <row r="99" spans="1:65" s="2" customFormat="1" ht="16.5" customHeight="1">
      <c r="A99" s="36"/>
      <c r="B99" s="37"/>
      <c r="C99" s="175" t="s">
        <v>224</v>
      </c>
      <c r="D99" s="175" t="s">
        <v>135</v>
      </c>
      <c r="E99" s="176" t="s">
        <v>1030</v>
      </c>
      <c r="F99" s="177" t="s">
        <v>1031</v>
      </c>
      <c r="G99" s="178" t="s">
        <v>171</v>
      </c>
      <c r="H99" s="179">
        <v>3</v>
      </c>
      <c r="I99" s="180"/>
      <c r="J99" s="181">
        <f t="shared" si="10"/>
        <v>0</v>
      </c>
      <c r="K99" s="177" t="s">
        <v>19</v>
      </c>
      <c r="L99" s="41"/>
      <c r="M99" s="182" t="s">
        <v>19</v>
      </c>
      <c r="N99" s="183" t="s">
        <v>43</v>
      </c>
      <c r="O99" s="66"/>
      <c r="P99" s="184">
        <f t="shared" si="11"/>
        <v>0</v>
      </c>
      <c r="Q99" s="184">
        <v>0</v>
      </c>
      <c r="R99" s="184">
        <f t="shared" si="12"/>
        <v>0</v>
      </c>
      <c r="S99" s="184">
        <v>0</v>
      </c>
      <c r="T99" s="185">
        <f t="shared" si="1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243</v>
      </c>
      <c r="AT99" s="186" t="s">
        <v>135</v>
      </c>
      <c r="AU99" s="186" t="s">
        <v>79</v>
      </c>
      <c r="AY99" s="19" t="s">
        <v>132</v>
      </c>
      <c r="BE99" s="187">
        <f t="shared" si="14"/>
        <v>0</v>
      </c>
      <c r="BF99" s="187">
        <f t="shared" si="15"/>
        <v>0</v>
      </c>
      <c r="BG99" s="187">
        <f t="shared" si="16"/>
        <v>0</v>
      </c>
      <c r="BH99" s="187">
        <f t="shared" si="17"/>
        <v>0</v>
      </c>
      <c r="BI99" s="187">
        <f t="shared" si="18"/>
        <v>0</v>
      </c>
      <c r="BJ99" s="19" t="s">
        <v>141</v>
      </c>
      <c r="BK99" s="187">
        <f t="shared" si="19"/>
        <v>0</v>
      </c>
      <c r="BL99" s="19" t="s">
        <v>243</v>
      </c>
      <c r="BM99" s="186" t="s">
        <v>291</v>
      </c>
    </row>
    <row r="100" spans="1:65" s="2" customFormat="1" ht="16.5" customHeight="1">
      <c r="A100" s="36"/>
      <c r="B100" s="37"/>
      <c r="C100" s="175" t="s">
        <v>229</v>
      </c>
      <c r="D100" s="175" t="s">
        <v>135</v>
      </c>
      <c r="E100" s="176" t="s">
        <v>1032</v>
      </c>
      <c r="F100" s="177" t="s">
        <v>1033</v>
      </c>
      <c r="G100" s="178" t="s">
        <v>171</v>
      </c>
      <c r="H100" s="179">
        <v>6</v>
      </c>
      <c r="I100" s="180"/>
      <c r="J100" s="181">
        <f t="shared" si="10"/>
        <v>0</v>
      </c>
      <c r="K100" s="177" t="s">
        <v>19</v>
      </c>
      <c r="L100" s="41"/>
      <c r="M100" s="182" t="s">
        <v>19</v>
      </c>
      <c r="N100" s="183" t="s">
        <v>43</v>
      </c>
      <c r="O100" s="66"/>
      <c r="P100" s="184">
        <f t="shared" si="11"/>
        <v>0</v>
      </c>
      <c r="Q100" s="184">
        <v>0</v>
      </c>
      <c r="R100" s="184">
        <f t="shared" si="12"/>
        <v>0</v>
      </c>
      <c r="S100" s="184">
        <v>0</v>
      </c>
      <c r="T100" s="185">
        <f t="shared" si="1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243</v>
      </c>
      <c r="AT100" s="186" t="s">
        <v>135</v>
      </c>
      <c r="AU100" s="186" t="s">
        <v>79</v>
      </c>
      <c r="AY100" s="19" t="s">
        <v>132</v>
      </c>
      <c r="BE100" s="187">
        <f t="shared" si="14"/>
        <v>0</v>
      </c>
      <c r="BF100" s="187">
        <f t="shared" si="15"/>
        <v>0</v>
      </c>
      <c r="BG100" s="187">
        <f t="shared" si="16"/>
        <v>0</v>
      </c>
      <c r="BH100" s="187">
        <f t="shared" si="17"/>
        <v>0</v>
      </c>
      <c r="BI100" s="187">
        <f t="shared" si="18"/>
        <v>0</v>
      </c>
      <c r="BJ100" s="19" t="s">
        <v>141</v>
      </c>
      <c r="BK100" s="187">
        <f t="shared" si="19"/>
        <v>0</v>
      </c>
      <c r="BL100" s="19" t="s">
        <v>243</v>
      </c>
      <c r="BM100" s="186" t="s">
        <v>304</v>
      </c>
    </row>
    <row r="101" spans="1:65" s="2" customFormat="1" ht="16.5" customHeight="1">
      <c r="A101" s="36"/>
      <c r="B101" s="37"/>
      <c r="C101" s="175" t="s">
        <v>234</v>
      </c>
      <c r="D101" s="175" t="s">
        <v>135</v>
      </c>
      <c r="E101" s="176" t="s">
        <v>1034</v>
      </c>
      <c r="F101" s="177" t="s">
        <v>1035</v>
      </c>
      <c r="G101" s="178" t="s">
        <v>171</v>
      </c>
      <c r="H101" s="179">
        <v>2</v>
      </c>
      <c r="I101" s="180"/>
      <c r="J101" s="181">
        <f t="shared" si="10"/>
        <v>0</v>
      </c>
      <c r="K101" s="177" t="s">
        <v>19</v>
      </c>
      <c r="L101" s="41"/>
      <c r="M101" s="182" t="s">
        <v>19</v>
      </c>
      <c r="N101" s="183" t="s">
        <v>43</v>
      </c>
      <c r="O101" s="66"/>
      <c r="P101" s="184">
        <f t="shared" si="11"/>
        <v>0</v>
      </c>
      <c r="Q101" s="184">
        <v>0</v>
      </c>
      <c r="R101" s="184">
        <f t="shared" si="12"/>
        <v>0</v>
      </c>
      <c r="S101" s="184">
        <v>0</v>
      </c>
      <c r="T101" s="185">
        <f t="shared" si="1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243</v>
      </c>
      <c r="AT101" s="186" t="s">
        <v>135</v>
      </c>
      <c r="AU101" s="186" t="s">
        <v>79</v>
      </c>
      <c r="AY101" s="19" t="s">
        <v>132</v>
      </c>
      <c r="BE101" s="187">
        <f t="shared" si="14"/>
        <v>0</v>
      </c>
      <c r="BF101" s="187">
        <f t="shared" si="15"/>
        <v>0</v>
      </c>
      <c r="BG101" s="187">
        <f t="shared" si="16"/>
        <v>0</v>
      </c>
      <c r="BH101" s="187">
        <f t="shared" si="17"/>
        <v>0</v>
      </c>
      <c r="BI101" s="187">
        <f t="shared" si="18"/>
        <v>0</v>
      </c>
      <c r="BJ101" s="19" t="s">
        <v>141</v>
      </c>
      <c r="BK101" s="187">
        <f t="shared" si="19"/>
        <v>0</v>
      </c>
      <c r="BL101" s="19" t="s">
        <v>243</v>
      </c>
      <c r="BM101" s="186" t="s">
        <v>323</v>
      </c>
    </row>
    <row r="102" spans="1:65" s="2" customFormat="1" ht="16.5" customHeight="1">
      <c r="A102" s="36"/>
      <c r="B102" s="37"/>
      <c r="C102" s="175" t="s">
        <v>8</v>
      </c>
      <c r="D102" s="175" t="s">
        <v>135</v>
      </c>
      <c r="E102" s="176" t="s">
        <v>1036</v>
      </c>
      <c r="F102" s="177" t="s">
        <v>1037</v>
      </c>
      <c r="G102" s="178" t="s">
        <v>171</v>
      </c>
      <c r="H102" s="179">
        <v>6</v>
      </c>
      <c r="I102" s="180"/>
      <c r="J102" s="181">
        <f t="shared" si="10"/>
        <v>0</v>
      </c>
      <c r="K102" s="177" t="s">
        <v>19</v>
      </c>
      <c r="L102" s="41"/>
      <c r="M102" s="182" t="s">
        <v>19</v>
      </c>
      <c r="N102" s="183" t="s">
        <v>43</v>
      </c>
      <c r="O102" s="66"/>
      <c r="P102" s="184">
        <f t="shared" si="11"/>
        <v>0</v>
      </c>
      <c r="Q102" s="184">
        <v>0</v>
      </c>
      <c r="R102" s="184">
        <f t="shared" si="12"/>
        <v>0</v>
      </c>
      <c r="S102" s="184">
        <v>0</v>
      </c>
      <c r="T102" s="185">
        <f t="shared" si="1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243</v>
      </c>
      <c r="AT102" s="186" t="s">
        <v>135</v>
      </c>
      <c r="AU102" s="186" t="s">
        <v>79</v>
      </c>
      <c r="AY102" s="19" t="s">
        <v>132</v>
      </c>
      <c r="BE102" s="187">
        <f t="shared" si="14"/>
        <v>0</v>
      </c>
      <c r="BF102" s="187">
        <f t="shared" si="15"/>
        <v>0</v>
      </c>
      <c r="BG102" s="187">
        <f t="shared" si="16"/>
        <v>0</v>
      </c>
      <c r="BH102" s="187">
        <f t="shared" si="17"/>
        <v>0</v>
      </c>
      <c r="BI102" s="187">
        <f t="shared" si="18"/>
        <v>0</v>
      </c>
      <c r="BJ102" s="19" t="s">
        <v>141</v>
      </c>
      <c r="BK102" s="187">
        <f t="shared" si="19"/>
        <v>0</v>
      </c>
      <c r="BL102" s="19" t="s">
        <v>243</v>
      </c>
      <c r="BM102" s="186" t="s">
        <v>333</v>
      </c>
    </row>
    <row r="103" spans="1:65" s="2" customFormat="1" ht="16.5" customHeight="1">
      <c r="A103" s="36"/>
      <c r="B103" s="37"/>
      <c r="C103" s="175" t="s">
        <v>243</v>
      </c>
      <c r="D103" s="175" t="s">
        <v>135</v>
      </c>
      <c r="E103" s="176" t="s">
        <v>1038</v>
      </c>
      <c r="F103" s="177" t="s">
        <v>1039</v>
      </c>
      <c r="G103" s="178" t="s">
        <v>138</v>
      </c>
      <c r="H103" s="179">
        <v>9</v>
      </c>
      <c r="I103" s="180"/>
      <c r="J103" s="181">
        <f t="shared" si="10"/>
        <v>0</v>
      </c>
      <c r="K103" s="177" t="s">
        <v>19</v>
      </c>
      <c r="L103" s="41"/>
      <c r="M103" s="182" t="s">
        <v>19</v>
      </c>
      <c r="N103" s="183" t="s">
        <v>43</v>
      </c>
      <c r="O103" s="66"/>
      <c r="P103" s="184">
        <f t="shared" si="11"/>
        <v>0</v>
      </c>
      <c r="Q103" s="184">
        <v>0</v>
      </c>
      <c r="R103" s="184">
        <f t="shared" si="12"/>
        <v>0</v>
      </c>
      <c r="S103" s="184">
        <v>0</v>
      </c>
      <c r="T103" s="185">
        <f t="shared" si="1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243</v>
      </c>
      <c r="AT103" s="186" t="s">
        <v>135</v>
      </c>
      <c r="AU103" s="186" t="s">
        <v>79</v>
      </c>
      <c r="AY103" s="19" t="s">
        <v>132</v>
      </c>
      <c r="BE103" s="187">
        <f t="shared" si="14"/>
        <v>0</v>
      </c>
      <c r="BF103" s="187">
        <f t="shared" si="15"/>
        <v>0</v>
      </c>
      <c r="BG103" s="187">
        <f t="shared" si="16"/>
        <v>0</v>
      </c>
      <c r="BH103" s="187">
        <f t="shared" si="17"/>
        <v>0</v>
      </c>
      <c r="BI103" s="187">
        <f t="shared" si="18"/>
        <v>0</v>
      </c>
      <c r="BJ103" s="19" t="s">
        <v>141</v>
      </c>
      <c r="BK103" s="187">
        <f t="shared" si="19"/>
        <v>0</v>
      </c>
      <c r="BL103" s="19" t="s">
        <v>243</v>
      </c>
      <c r="BM103" s="186" t="s">
        <v>346</v>
      </c>
    </row>
    <row r="104" spans="1:65" s="2" customFormat="1" ht="16.5" customHeight="1">
      <c r="A104" s="36"/>
      <c r="B104" s="37"/>
      <c r="C104" s="175" t="s">
        <v>248</v>
      </c>
      <c r="D104" s="175" t="s">
        <v>135</v>
      </c>
      <c r="E104" s="176" t="s">
        <v>1040</v>
      </c>
      <c r="F104" s="177" t="s">
        <v>1041</v>
      </c>
      <c r="G104" s="178" t="s">
        <v>1042</v>
      </c>
      <c r="H104" s="179">
        <v>1</v>
      </c>
      <c r="I104" s="180"/>
      <c r="J104" s="181">
        <f t="shared" si="10"/>
        <v>0</v>
      </c>
      <c r="K104" s="177" t="s">
        <v>19</v>
      </c>
      <c r="L104" s="41"/>
      <c r="M104" s="182" t="s">
        <v>19</v>
      </c>
      <c r="N104" s="183" t="s">
        <v>43</v>
      </c>
      <c r="O104" s="66"/>
      <c r="P104" s="184">
        <f t="shared" si="11"/>
        <v>0</v>
      </c>
      <c r="Q104" s="184">
        <v>0</v>
      </c>
      <c r="R104" s="184">
        <f t="shared" si="12"/>
        <v>0</v>
      </c>
      <c r="S104" s="184">
        <v>0</v>
      </c>
      <c r="T104" s="185">
        <f t="shared" si="1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243</v>
      </c>
      <c r="AT104" s="186" t="s">
        <v>135</v>
      </c>
      <c r="AU104" s="186" t="s">
        <v>79</v>
      </c>
      <c r="AY104" s="19" t="s">
        <v>132</v>
      </c>
      <c r="BE104" s="187">
        <f t="shared" si="14"/>
        <v>0</v>
      </c>
      <c r="BF104" s="187">
        <f t="shared" si="15"/>
        <v>0</v>
      </c>
      <c r="BG104" s="187">
        <f t="shared" si="16"/>
        <v>0</v>
      </c>
      <c r="BH104" s="187">
        <f t="shared" si="17"/>
        <v>0</v>
      </c>
      <c r="BI104" s="187">
        <f t="shared" si="18"/>
        <v>0</v>
      </c>
      <c r="BJ104" s="19" t="s">
        <v>141</v>
      </c>
      <c r="BK104" s="187">
        <f t="shared" si="19"/>
        <v>0</v>
      </c>
      <c r="BL104" s="19" t="s">
        <v>243</v>
      </c>
      <c r="BM104" s="186" t="s">
        <v>362</v>
      </c>
    </row>
    <row r="105" spans="1:65" s="2" customFormat="1" ht="16.5" customHeight="1">
      <c r="A105" s="36"/>
      <c r="B105" s="37"/>
      <c r="C105" s="175" t="s">
        <v>253</v>
      </c>
      <c r="D105" s="175" t="s">
        <v>135</v>
      </c>
      <c r="E105" s="176" t="s">
        <v>1043</v>
      </c>
      <c r="F105" s="177" t="s">
        <v>1044</v>
      </c>
      <c r="G105" s="178" t="s">
        <v>138</v>
      </c>
      <c r="H105" s="179">
        <v>7</v>
      </c>
      <c r="I105" s="180"/>
      <c r="J105" s="181">
        <f t="shared" si="10"/>
        <v>0</v>
      </c>
      <c r="K105" s="177" t="s">
        <v>19</v>
      </c>
      <c r="L105" s="41"/>
      <c r="M105" s="182" t="s">
        <v>19</v>
      </c>
      <c r="N105" s="183" t="s">
        <v>43</v>
      </c>
      <c r="O105" s="66"/>
      <c r="P105" s="184">
        <f t="shared" si="11"/>
        <v>0</v>
      </c>
      <c r="Q105" s="184">
        <v>0</v>
      </c>
      <c r="R105" s="184">
        <f t="shared" si="12"/>
        <v>0</v>
      </c>
      <c r="S105" s="184">
        <v>0</v>
      </c>
      <c r="T105" s="185">
        <f t="shared" si="1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243</v>
      </c>
      <c r="AT105" s="186" t="s">
        <v>135</v>
      </c>
      <c r="AU105" s="186" t="s">
        <v>79</v>
      </c>
      <c r="AY105" s="19" t="s">
        <v>132</v>
      </c>
      <c r="BE105" s="187">
        <f t="shared" si="14"/>
        <v>0</v>
      </c>
      <c r="BF105" s="187">
        <f t="shared" si="15"/>
        <v>0</v>
      </c>
      <c r="BG105" s="187">
        <f t="shared" si="16"/>
        <v>0</v>
      </c>
      <c r="BH105" s="187">
        <f t="shared" si="17"/>
        <v>0</v>
      </c>
      <c r="BI105" s="187">
        <f t="shared" si="18"/>
        <v>0</v>
      </c>
      <c r="BJ105" s="19" t="s">
        <v>141</v>
      </c>
      <c r="BK105" s="187">
        <f t="shared" si="19"/>
        <v>0</v>
      </c>
      <c r="BL105" s="19" t="s">
        <v>243</v>
      </c>
      <c r="BM105" s="186" t="s">
        <v>373</v>
      </c>
    </row>
    <row r="106" spans="1:65" s="2" customFormat="1" ht="16.5" customHeight="1">
      <c r="A106" s="36"/>
      <c r="B106" s="37"/>
      <c r="C106" s="175" t="s">
        <v>261</v>
      </c>
      <c r="D106" s="175" t="s">
        <v>135</v>
      </c>
      <c r="E106" s="176" t="s">
        <v>1045</v>
      </c>
      <c r="F106" s="177" t="s">
        <v>1046</v>
      </c>
      <c r="G106" s="178" t="s">
        <v>138</v>
      </c>
      <c r="H106" s="179">
        <v>2</v>
      </c>
      <c r="I106" s="180"/>
      <c r="J106" s="181">
        <f t="shared" si="10"/>
        <v>0</v>
      </c>
      <c r="K106" s="177" t="s">
        <v>19</v>
      </c>
      <c r="L106" s="41"/>
      <c r="M106" s="182" t="s">
        <v>19</v>
      </c>
      <c r="N106" s="183" t="s">
        <v>43</v>
      </c>
      <c r="O106" s="66"/>
      <c r="P106" s="184">
        <f t="shared" si="11"/>
        <v>0</v>
      </c>
      <c r="Q106" s="184">
        <v>0</v>
      </c>
      <c r="R106" s="184">
        <f t="shared" si="12"/>
        <v>0</v>
      </c>
      <c r="S106" s="184">
        <v>0</v>
      </c>
      <c r="T106" s="185">
        <f t="shared" si="1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243</v>
      </c>
      <c r="AT106" s="186" t="s">
        <v>135</v>
      </c>
      <c r="AU106" s="186" t="s">
        <v>79</v>
      </c>
      <c r="AY106" s="19" t="s">
        <v>132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19" t="s">
        <v>141</v>
      </c>
      <c r="BK106" s="187">
        <f t="shared" si="19"/>
        <v>0</v>
      </c>
      <c r="BL106" s="19" t="s">
        <v>243</v>
      </c>
      <c r="BM106" s="186" t="s">
        <v>386</v>
      </c>
    </row>
    <row r="107" spans="1:65" s="2" customFormat="1" ht="16.5" customHeight="1">
      <c r="A107" s="36"/>
      <c r="B107" s="37"/>
      <c r="C107" s="175" t="s">
        <v>267</v>
      </c>
      <c r="D107" s="175" t="s">
        <v>135</v>
      </c>
      <c r="E107" s="176" t="s">
        <v>1047</v>
      </c>
      <c r="F107" s="177" t="s">
        <v>1048</v>
      </c>
      <c r="G107" s="178" t="s">
        <v>138</v>
      </c>
      <c r="H107" s="179">
        <v>1</v>
      </c>
      <c r="I107" s="180"/>
      <c r="J107" s="181">
        <f t="shared" si="10"/>
        <v>0</v>
      </c>
      <c r="K107" s="177" t="s">
        <v>19</v>
      </c>
      <c r="L107" s="41"/>
      <c r="M107" s="182" t="s">
        <v>19</v>
      </c>
      <c r="N107" s="183" t="s">
        <v>43</v>
      </c>
      <c r="O107" s="66"/>
      <c r="P107" s="184">
        <f t="shared" si="11"/>
        <v>0</v>
      </c>
      <c r="Q107" s="184">
        <v>8.9999999999999993E-3</v>
      </c>
      <c r="R107" s="184">
        <f t="shared" si="12"/>
        <v>8.9999999999999993E-3</v>
      </c>
      <c r="S107" s="184">
        <v>8.9999999999999993E-3</v>
      </c>
      <c r="T107" s="185">
        <f t="shared" si="13"/>
        <v>8.9999999999999993E-3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243</v>
      </c>
      <c r="AT107" s="186" t="s">
        <v>135</v>
      </c>
      <c r="AU107" s="186" t="s">
        <v>79</v>
      </c>
      <c r="AY107" s="19" t="s">
        <v>132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19" t="s">
        <v>141</v>
      </c>
      <c r="BK107" s="187">
        <f t="shared" si="19"/>
        <v>0</v>
      </c>
      <c r="BL107" s="19" t="s">
        <v>243</v>
      </c>
      <c r="BM107" s="186" t="s">
        <v>1049</v>
      </c>
    </row>
    <row r="108" spans="1:65" s="14" customFormat="1">
      <c r="B108" s="204"/>
      <c r="C108" s="205"/>
      <c r="D108" s="195" t="s">
        <v>145</v>
      </c>
      <c r="E108" s="206" t="s">
        <v>19</v>
      </c>
      <c r="F108" s="207" t="s">
        <v>79</v>
      </c>
      <c r="G108" s="205"/>
      <c r="H108" s="208">
        <v>1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145</v>
      </c>
      <c r="AU108" s="214" t="s">
        <v>79</v>
      </c>
      <c r="AV108" s="14" t="s">
        <v>141</v>
      </c>
      <c r="AW108" s="14" t="s">
        <v>33</v>
      </c>
      <c r="AX108" s="14" t="s">
        <v>71</v>
      </c>
      <c r="AY108" s="214" t="s">
        <v>132</v>
      </c>
    </row>
    <row r="109" spans="1:65" s="15" customFormat="1">
      <c r="B109" s="215"/>
      <c r="C109" s="216"/>
      <c r="D109" s="195" t="s">
        <v>145</v>
      </c>
      <c r="E109" s="217" t="s">
        <v>19</v>
      </c>
      <c r="F109" s="218" t="s">
        <v>147</v>
      </c>
      <c r="G109" s="216"/>
      <c r="H109" s="219">
        <v>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145</v>
      </c>
      <c r="AU109" s="225" t="s">
        <v>79</v>
      </c>
      <c r="AV109" s="15" t="s">
        <v>140</v>
      </c>
      <c r="AW109" s="15" t="s">
        <v>33</v>
      </c>
      <c r="AX109" s="15" t="s">
        <v>79</v>
      </c>
      <c r="AY109" s="225" t="s">
        <v>132</v>
      </c>
    </row>
    <row r="110" spans="1:65" s="2" customFormat="1" ht="16.5" customHeight="1">
      <c r="A110" s="36"/>
      <c r="B110" s="37"/>
      <c r="C110" s="175" t="s">
        <v>7</v>
      </c>
      <c r="D110" s="175" t="s">
        <v>135</v>
      </c>
      <c r="E110" s="176" t="s">
        <v>1050</v>
      </c>
      <c r="F110" s="177" t="s">
        <v>1051</v>
      </c>
      <c r="G110" s="178" t="s">
        <v>171</v>
      </c>
      <c r="H110" s="179">
        <v>17</v>
      </c>
      <c r="I110" s="180"/>
      <c r="J110" s="181">
        <f>ROUND(I110*H110,2)</f>
        <v>0</v>
      </c>
      <c r="K110" s="177" t="s">
        <v>19</v>
      </c>
      <c r="L110" s="41"/>
      <c r="M110" s="182" t="s">
        <v>19</v>
      </c>
      <c r="N110" s="183" t="s">
        <v>43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243</v>
      </c>
      <c r="AT110" s="186" t="s">
        <v>135</v>
      </c>
      <c r="AU110" s="186" t="s">
        <v>79</v>
      </c>
      <c r="AY110" s="19" t="s">
        <v>132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141</v>
      </c>
      <c r="BK110" s="187">
        <f>ROUND(I110*H110,2)</f>
        <v>0</v>
      </c>
      <c r="BL110" s="19" t="s">
        <v>243</v>
      </c>
      <c r="BM110" s="186" t="s">
        <v>396</v>
      </c>
    </row>
    <row r="111" spans="1:65" s="2" customFormat="1" ht="16.5" customHeight="1">
      <c r="A111" s="36"/>
      <c r="B111" s="37"/>
      <c r="C111" s="175" t="s">
        <v>279</v>
      </c>
      <c r="D111" s="175" t="s">
        <v>135</v>
      </c>
      <c r="E111" s="176" t="s">
        <v>1052</v>
      </c>
      <c r="F111" s="177" t="s">
        <v>1053</v>
      </c>
      <c r="G111" s="178" t="s">
        <v>171</v>
      </c>
      <c r="H111" s="179">
        <v>17</v>
      </c>
      <c r="I111" s="180"/>
      <c r="J111" s="181">
        <f>ROUND(I111*H111,2)</f>
        <v>0</v>
      </c>
      <c r="K111" s="177" t="s">
        <v>19</v>
      </c>
      <c r="L111" s="41"/>
      <c r="M111" s="182" t="s">
        <v>19</v>
      </c>
      <c r="N111" s="183" t="s">
        <v>43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243</v>
      </c>
      <c r="AT111" s="186" t="s">
        <v>135</v>
      </c>
      <c r="AU111" s="186" t="s">
        <v>79</v>
      </c>
      <c r="AY111" s="19" t="s">
        <v>132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141</v>
      </c>
      <c r="BK111" s="187">
        <f>ROUND(I111*H111,2)</f>
        <v>0</v>
      </c>
      <c r="BL111" s="19" t="s">
        <v>243</v>
      </c>
      <c r="BM111" s="186" t="s">
        <v>408</v>
      </c>
    </row>
    <row r="112" spans="1:65" s="2" customFormat="1" ht="16.5" customHeight="1">
      <c r="A112" s="36"/>
      <c r="B112" s="37"/>
      <c r="C112" s="175" t="s">
        <v>286</v>
      </c>
      <c r="D112" s="175" t="s">
        <v>135</v>
      </c>
      <c r="E112" s="176" t="s">
        <v>1054</v>
      </c>
      <c r="F112" s="177" t="s">
        <v>1055</v>
      </c>
      <c r="G112" s="178" t="s">
        <v>365</v>
      </c>
      <c r="H112" s="179">
        <v>1</v>
      </c>
      <c r="I112" s="180"/>
      <c r="J112" s="181">
        <f>ROUND(I112*H112,2)</f>
        <v>0</v>
      </c>
      <c r="K112" s="177" t="s">
        <v>19</v>
      </c>
      <c r="L112" s="41"/>
      <c r="M112" s="182" t="s">
        <v>19</v>
      </c>
      <c r="N112" s="183" t="s">
        <v>43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243</v>
      </c>
      <c r="AT112" s="186" t="s">
        <v>135</v>
      </c>
      <c r="AU112" s="186" t="s">
        <v>79</v>
      </c>
      <c r="AY112" s="19" t="s">
        <v>132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141</v>
      </c>
      <c r="BK112" s="187">
        <f>ROUND(I112*H112,2)</f>
        <v>0</v>
      </c>
      <c r="BL112" s="19" t="s">
        <v>243</v>
      </c>
      <c r="BM112" s="186" t="s">
        <v>419</v>
      </c>
    </row>
    <row r="113" spans="1:65" s="2" customFormat="1" ht="16.5" customHeight="1">
      <c r="A113" s="36"/>
      <c r="B113" s="37"/>
      <c r="C113" s="175" t="s">
        <v>291</v>
      </c>
      <c r="D113" s="175" t="s">
        <v>135</v>
      </c>
      <c r="E113" s="176" t="s">
        <v>1056</v>
      </c>
      <c r="F113" s="177" t="s">
        <v>1007</v>
      </c>
      <c r="G113" s="178" t="s">
        <v>138</v>
      </c>
      <c r="H113" s="179">
        <v>2</v>
      </c>
      <c r="I113" s="180"/>
      <c r="J113" s="181">
        <f>ROUND(I113*H113,2)</f>
        <v>0</v>
      </c>
      <c r="K113" s="177" t="s">
        <v>19</v>
      </c>
      <c r="L113" s="41"/>
      <c r="M113" s="182" t="s">
        <v>19</v>
      </c>
      <c r="N113" s="183" t="s">
        <v>43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243</v>
      </c>
      <c r="AT113" s="186" t="s">
        <v>135</v>
      </c>
      <c r="AU113" s="186" t="s">
        <v>79</v>
      </c>
      <c r="AY113" s="19" t="s">
        <v>132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141</v>
      </c>
      <c r="BK113" s="187">
        <f>ROUND(I113*H113,2)</f>
        <v>0</v>
      </c>
      <c r="BL113" s="19" t="s">
        <v>243</v>
      </c>
      <c r="BM113" s="186" t="s">
        <v>434</v>
      </c>
    </row>
    <row r="114" spans="1:65" s="2" customFormat="1" ht="16.5" customHeight="1">
      <c r="A114" s="36"/>
      <c r="B114" s="37"/>
      <c r="C114" s="175" t="s">
        <v>299</v>
      </c>
      <c r="D114" s="175" t="s">
        <v>135</v>
      </c>
      <c r="E114" s="176" t="s">
        <v>1057</v>
      </c>
      <c r="F114" s="177" t="s">
        <v>1058</v>
      </c>
      <c r="G114" s="178" t="s">
        <v>150</v>
      </c>
      <c r="H114" s="179">
        <v>8.8999999999999996E-2</v>
      </c>
      <c r="I114" s="180"/>
      <c r="J114" s="181">
        <f>ROUND(I114*H114,2)</f>
        <v>0</v>
      </c>
      <c r="K114" s="177" t="s">
        <v>19</v>
      </c>
      <c r="L114" s="41"/>
      <c r="M114" s="182" t="s">
        <v>19</v>
      </c>
      <c r="N114" s="183" t="s">
        <v>43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243</v>
      </c>
      <c r="AT114" s="186" t="s">
        <v>135</v>
      </c>
      <c r="AU114" s="186" t="s">
        <v>79</v>
      </c>
      <c r="AY114" s="19" t="s">
        <v>132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141</v>
      </c>
      <c r="BK114" s="187">
        <f>ROUND(I114*H114,2)</f>
        <v>0</v>
      </c>
      <c r="BL114" s="19" t="s">
        <v>243</v>
      </c>
      <c r="BM114" s="186" t="s">
        <v>446</v>
      </c>
    </row>
    <row r="115" spans="1:65" s="12" customFormat="1" ht="25.9" customHeight="1">
      <c r="B115" s="159"/>
      <c r="C115" s="160"/>
      <c r="D115" s="161" t="s">
        <v>70</v>
      </c>
      <c r="E115" s="162" t="s">
        <v>1059</v>
      </c>
      <c r="F115" s="162" t="s">
        <v>1060</v>
      </c>
      <c r="G115" s="160"/>
      <c r="H115" s="160"/>
      <c r="I115" s="163"/>
      <c r="J115" s="164">
        <f>BK115</f>
        <v>0</v>
      </c>
      <c r="K115" s="160"/>
      <c r="L115" s="165"/>
      <c r="M115" s="166"/>
      <c r="N115" s="167"/>
      <c r="O115" s="167"/>
      <c r="P115" s="168">
        <f>SUM(P116:P117)</f>
        <v>0</v>
      </c>
      <c r="Q115" s="167"/>
      <c r="R115" s="168">
        <f>SUM(R116:R117)</f>
        <v>0</v>
      </c>
      <c r="S115" s="167"/>
      <c r="T115" s="169">
        <f>SUM(T116:T117)</f>
        <v>0</v>
      </c>
      <c r="AR115" s="170" t="s">
        <v>141</v>
      </c>
      <c r="AT115" s="171" t="s">
        <v>70</v>
      </c>
      <c r="AU115" s="171" t="s">
        <v>71</v>
      </c>
      <c r="AY115" s="170" t="s">
        <v>132</v>
      </c>
      <c r="BK115" s="172">
        <f>SUM(BK116:BK117)</f>
        <v>0</v>
      </c>
    </row>
    <row r="116" spans="1:65" s="2" customFormat="1" ht="16.5" customHeight="1">
      <c r="A116" s="36"/>
      <c r="B116" s="37"/>
      <c r="C116" s="175" t="s">
        <v>304</v>
      </c>
      <c r="D116" s="175" t="s">
        <v>135</v>
      </c>
      <c r="E116" s="176" t="s">
        <v>1061</v>
      </c>
      <c r="F116" s="177" t="s">
        <v>1062</v>
      </c>
      <c r="G116" s="178" t="s">
        <v>365</v>
      </c>
      <c r="H116" s="179">
        <v>1</v>
      </c>
      <c r="I116" s="180"/>
      <c r="J116" s="181">
        <f>ROUND(I116*H116,2)</f>
        <v>0</v>
      </c>
      <c r="K116" s="177" t="s">
        <v>19</v>
      </c>
      <c r="L116" s="41"/>
      <c r="M116" s="182" t="s">
        <v>19</v>
      </c>
      <c r="N116" s="183" t="s">
        <v>43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243</v>
      </c>
      <c r="AT116" s="186" t="s">
        <v>135</v>
      </c>
      <c r="AU116" s="186" t="s">
        <v>79</v>
      </c>
      <c r="AY116" s="19" t="s">
        <v>132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141</v>
      </c>
      <c r="BK116" s="187">
        <f>ROUND(I116*H116,2)</f>
        <v>0</v>
      </c>
      <c r="BL116" s="19" t="s">
        <v>243</v>
      </c>
      <c r="BM116" s="186" t="s">
        <v>459</v>
      </c>
    </row>
    <row r="117" spans="1:65" s="2" customFormat="1" ht="16.5" customHeight="1">
      <c r="A117" s="36"/>
      <c r="B117" s="37"/>
      <c r="C117" s="175" t="s">
        <v>314</v>
      </c>
      <c r="D117" s="175" t="s">
        <v>135</v>
      </c>
      <c r="E117" s="176" t="s">
        <v>1063</v>
      </c>
      <c r="F117" s="177" t="s">
        <v>1064</v>
      </c>
      <c r="G117" s="178" t="s">
        <v>365</v>
      </c>
      <c r="H117" s="179">
        <v>1</v>
      </c>
      <c r="I117" s="180"/>
      <c r="J117" s="181">
        <f>ROUND(I117*H117,2)</f>
        <v>0</v>
      </c>
      <c r="K117" s="177" t="s">
        <v>19</v>
      </c>
      <c r="L117" s="41"/>
      <c r="M117" s="182" t="s">
        <v>19</v>
      </c>
      <c r="N117" s="183" t="s">
        <v>43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243</v>
      </c>
      <c r="AT117" s="186" t="s">
        <v>135</v>
      </c>
      <c r="AU117" s="186" t="s">
        <v>79</v>
      </c>
      <c r="AY117" s="19" t="s">
        <v>132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141</v>
      </c>
      <c r="BK117" s="187">
        <f>ROUND(I117*H117,2)</f>
        <v>0</v>
      </c>
      <c r="BL117" s="19" t="s">
        <v>243</v>
      </c>
      <c r="BM117" s="186" t="s">
        <v>469</v>
      </c>
    </row>
    <row r="118" spans="1:65" s="12" customFormat="1" ht="25.9" customHeight="1">
      <c r="B118" s="159"/>
      <c r="C118" s="160"/>
      <c r="D118" s="161" t="s">
        <v>70</v>
      </c>
      <c r="E118" s="162" t="s">
        <v>360</v>
      </c>
      <c r="F118" s="162" t="s">
        <v>1065</v>
      </c>
      <c r="G118" s="160"/>
      <c r="H118" s="160"/>
      <c r="I118" s="163"/>
      <c r="J118" s="164">
        <f>BK118</f>
        <v>0</v>
      </c>
      <c r="K118" s="160"/>
      <c r="L118" s="165"/>
      <c r="M118" s="166"/>
      <c r="N118" s="167"/>
      <c r="O118" s="167"/>
      <c r="P118" s="168">
        <f>SUM(P119:P128)</f>
        <v>0</v>
      </c>
      <c r="Q118" s="167"/>
      <c r="R118" s="168">
        <f>SUM(R119:R128)</f>
        <v>0</v>
      </c>
      <c r="S118" s="167"/>
      <c r="T118" s="169">
        <f>SUM(T119:T128)</f>
        <v>0</v>
      </c>
      <c r="AR118" s="170" t="s">
        <v>141</v>
      </c>
      <c r="AT118" s="171" t="s">
        <v>70</v>
      </c>
      <c r="AU118" s="171" t="s">
        <v>71</v>
      </c>
      <c r="AY118" s="170" t="s">
        <v>132</v>
      </c>
      <c r="BK118" s="172">
        <f>SUM(BK119:BK128)</f>
        <v>0</v>
      </c>
    </row>
    <row r="119" spans="1:65" s="2" customFormat="1" ht="16.5" customHeight="1">
      <c r="A119" s="36"/>
      <c r="B119" s="37"/>
      <c r="C119" s="175" t="s">
        <v>323</v>
      </c>
      <c r="D119" s="175" t="s">
        <v>135</v>
      </c>
      <c r="E119" s="176" t="s">
        <v>1066</v>
      </c>
      <c r="F119" s="177" t="s">
        <v>1067</v>
      </c>
      <c r="G119" s="178" t="s">
        <v>365</v>
      </c>
      <c r="H119" s="179">
        <v>1</v>
      </c>
      <c r="I119" s="180"/>
      <c r="J119" s="181">
        <f t="shared" ref="J119:J128" si="20">ROUND(I119*H119,2)</f>
        <v>0</v>
      </c>
      <c r="K119" s="177" t="s">
        <v>19</v>
      </c>
      <c r="L119" s="41"/>
      <c r="M119" s="182" t="s">
        <v>19</v>
      </c>
      <c r="N119" s="183" t="s">
        <v>43</v>
      </c>
      <c r="O119" s="66"/>
      <c r="P119" s="184">
        <f t="shared" ref="P119:P128" si="21">O119*H119</f>
        <v>0</v>
      </c>
      <c r="Q119" s="184">
        <v>0</v>
      </c>
      <c r="R119" s="184">
        <f t="shared" ref="R119:R128" si="22">Q119*H119</f>
        <v>0</v>
      </c>
      <c r="S119" s="184">
        <v>0</v>
      </c>
      <c r="T119" s="185">
        <f t="shared" ref="T119:T128" si="23"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243</v>
      </c>
      <c r="AT119" s="186" t="s">
        <v>135</v>
      </c>
      <c r="AU119" s="186" t="s">
        <v>79</v>
      </c>
      <c r="AY119" s="19" t="s">
        <v>132</v>
      </c>
      <c r="BE119" s="187">
        <f t="shared" ref="BE119:BE128" si="24">IF(N119="základní",J119,0)</f>
        <v>0</v>
      </c>
      <c r="BF119" s="187">
        <f t="shared" ref="BF119:BF128" si="25">IF(N119="snížená",J119,0)</f>
        <v>0</v>
      </c>
      <c r="BG119" s="187">
        <f t="shared" ref="BG119:BG128" si="26">IF(N119="zákl. přenesená",J119,0)</f>
        <v>0</v>
      </c>
      <c r="BH119" s="187">
        <f t="shared" ref="BH119:BH128" si="27">IF(N119="sníž. přenesená",J119,0)</f>
        <v>0</v>
      </c>
      <c r="BI119" s="187">
        <f t="shared" ref="BI119:BI128" si="28">IF(N119="nulová",J119,0)</f>
        <v>0</v>
      </c>
      <c r="BJ119" s="19" t="s">
        <v>141</v>
      </c>
      <c r="BK119" s="187">
        <f t="shared" ref="BK119:BK128" si="29">ROUND(I119*H119,2)</f>
        <v>0</v>
      </c>
      <c r="BL119" s="19" t="s">
        <v>243</v>
      </c>
      <c r="BM119" s="186" t="s">
        <v>480</v>
      </c>
    </row>
    <row r="120" spans="1:65" s="2" customFormat="1" ht="16.5" customHeight="1">
      <c r="A120" s="36"/>
      <c r="B120" s="37"/>
      <c r="C120" s="175" t="s">
        <v>328</v>
      </c>
      <c r="D120" s="175" t="s">
        <v>135</v>
      </c>
      <c r="E120" s="176" t="s">
        <v>1068</v>
      </c>
      <c r="F120" s="177" t="s">
        <v>1069</v>
      </c>
      <c r="G120" s="178" t="s">
        <v>365</v>
      </c>
      <c r="H120" s="179">
        <v>1</v>
      </c>
      <c r="I120" s="180"/>
      <c r="J120" s="181">
        <f t="shared" si="20"/>
        <v>0</v>
      </c>
      <c r="K120" s="177" t="s">
        <v>19</v>
      </c>
      <c r="L120" s="41"/>
      <c r="M120" s="182" t="s">
        <v>19</v>
      </c>
      <c r="N120" s="183" t="s">
        <v>43</v>
      </c>
      <c r="O120" s="66"/>
      <c r="P120" s="184">
        <f t="shared" si="21"/>
        <v>0</v>
      </c>
      <c r="Q120" s="184">
        <v>0</v>
      </c>
      <c r="R120" s="184">
        <f t="shared" si="22"/>
        <v>0</v>
      </c>
      <c r="S120" s="184">
        <v>0</v>
      </c>
      <c r="T120" s="185">
        <f t="shared" si="2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243</v>
      </c>
      <c r="AT120" s="186" t="s">
        <v>135</v>
      </c>
      <c r="AU120" s="186" t="s">
        <v>79</v>
      </c>
      <c r="AY120" s="19" t="s">
        <v>132</v>
      </c>
      <c r="BE120" s="187">
        <f t="shared" si="24"/>
        <v>0</v>
      </c>
      <c r="BF120" s="187">
        <f t="shared" si="25"/>
        <v>0</v>
      </c>
      <c r="BG120" s="187">
        <f t="shared" si="26"/>
        <v>0</v>
      </c>
      <c r="BH120" s="187">
        <f t="shared" si="27"/>
        <v>0</v>
      </c>
      <c r="BI120" s="187">
        <f t="shared" si="28"/>
        <v>0</v>
      </c>
      <c r="BJ120" s="19" t="s">
        <v>141</v>
      </c>
      <c r="BK120" s="187">
        <f t="shared" si="29"/>
        <v>0</v>
      </c>
      <c r="BL120" s="19" t="s">
        <v>243</v>
      </c>
      <c r="BM120" s="186" t="s">
        <v>490</v>
      </c>
    </row>
    <row r="121" spans="1:65" s="2" customFormat="1" ht="16.5" customHeight="1">
      <c r="A121" s="36"/>
      <c r="B121" s="37"/>
      <c r="C121" s="175" t="s">
        <v>333</v>
      </c>
      <c r="D121" s="175" t="s">
        <v>135</v>
      </c>
      <c r="E121" s="176" t="s">
        <v>1070</v>
      </c>
      <c r="F121" s="177" t="s">
        <v>1071</v>
      </c>
      <c r="G121" s="178" t="s">
        <v>365</v>
      </c>
      <c r="H121" s="179">
        <v>5</v>
      </c>
      <c r="I121" s="180"/>
      <c r="J121" s="181">
        <f t="shared" si="20"/>
        <v>0</v>
      </c>
      <c r="K121" s="177" t="s">
        <v>19</v>
      </c>
      <c r="L121" s="41"/>
      <c r="M121" s="182" t="s">
        <v>19</v>
      </c>
      <c r="N121" s="183" t="s">
        <v>43</v>
      </c>
      <c r="O121" s="66"/>
      <c r="P121" s="184">
        <f t="shared" si="21"/>
        <v>0</v>
      </c>
      <c r="Q121" s="184">
        <v>0</v>
      </c>
      <c r="R121" s="184">
        <f t="shared" si="22"/>
        <v>0</v>
      </c>
      <c r="S121" s="184">
        <v>0</v>
      </c>
      <c r="T121" s="185">
        <f t="shared" si="2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243</v>
      </c>
      <c r="AT121" s="186" t="s">
        <v>135</v>
      </c>
      <c r="AU121" s="186" t="s">
        <v>79</v>
      </c>
      <c r="AY121" s="19" t="s">
        <v>132</v>
      </c>
      <c r="BE121" s="187">
        <f t="shared" si="24"/>
        <v>0</v>
      </c>
      <c r="BF121" s="187">
        <f t="shared" si="25"/>
        <v>0</v>
      </c>
      <c r="BG121" s="187">
        <f t="shared" si="26"/>
        <v>0</v>
      </c>
      <c r="BH121" s="187">
        <f t="shared" si="27"/>
        <v>0</v>
      </c>
      <c r="BI121" s="187">
        <f t="shared" si="28"/>
        <v>0</v>
      </c>
      <c r="BJ121" s="19" t="s">
        <v>141</v>
      </c>
      <c r="BK121" s="187">
        <f t="shared" si="29"/>
        <v>0</v>
      </c>
      <c r="BL121" s="19" t="s">
        <v>243</v>
      </c>
      <c r="BM121" s="186" t="s">
        <v>499</v>
      </c>
    </row>
    <row r="122" spans="1:65" s="2" customFormat="1" ht="16.5" customHeight="1">
      <c r="A122" s="36"/>
      <c r="B122" s="37"/>
      <c r="C122" s="175" t="s">
        <v>339</v>
      </c>
      <c r="D122" s="175" t="s">
        <v>135</v>
      </c>
      <c r="E122" s="176" t="s">
        <v>1072</v>
      </c>
      <c r="F122" s="177" t="s">
        <v>1073</v>
      </c>
      <c r="G122" s="178" t="s">
        <v>365</v>
      </c>
      <c r="H122" s="179">
        <v>2</v>
      </c>
      <c r="I122" s="180"/>
      <c r="J122" s="181">
        <f t="shared" si="20"/>
        <v>0</v>
      </c>
      <c r="K122" s="177" t="s">
        <v>19</v>
      </c>
      <c r="L122" s="41"/>
      <c r="M122" s="182" t="s">
        <v>19</v>
      </c>
      <c r="N122" s="183" t="s">
        <v>43</v>
      </c>
      <c r="O122" s="66"/>
      <c r="P122" s="184">
        <f t="shared" si="21"/>
        <v>0</v>
      </c>
      <c r="Q122" s="184">
        <v>0</v>
      </c>
      <c r="R122" s="184">
        <f t="shared" si="22"/>
        <v>0</v>
      </c>
      <c r="S122" s="184">
        <v>0</v>
      </c>
      <c r="T122" s="185">
        <f t="shared" si="2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243</v>
      </c>
      <c r="AT122" s="186" t="s">
        <v>135</v>
      </c>
      <c r="AU122" s="186" t="s">
        <v>79</v>
      </c>
      <c r="AY122" s="19" t="s">
        <v>132</v>
      </c>
      <c r="BE122" s="187">
        <f t="shared" si="24"/>
        <v>0</v>
      </c>
      <c r="BF122" s="187">
        <f t="shared" si="25"/>
        <v>0</v>
      </c>
      <c r="BG122" s="187">
        <f t="shared" si="26"/>
        <v>0</v>
      </c>
      <c r="BH122" s="187">
        <f t="shared" si="27"/>
        <v>0</v>
      </c>
      <c r="BI122" s="187">
        <f t="shared" si="28"/>
        <v>0</v>
      </c>
      <c r="BJ122" s="19" t="s">
        <v>141</v>
      </c>
      <c r="BK122" s="187">
        <f t="shared" si="29"/>
        <v>0</v>
      </c>
      <c r="BL122" s="19" t="s">
        <v>243</v>
      </c>
      <c r="BM122" s="186" t="s">
        <v>514</v>
      </c>
    </row>
    <row r="123" spans="1:65" s="2" customFormat="1" ht="16.5" customHeight="1">
      <c r="A123" s="36"/>
      <c r="B123" s="37"/>
      <c r="C123" s="175" t="s">
        <v>346</v>
      </c>
      <c r="D123" s="175" t="s">
        <v>135</v>
      </c>
      <c r="E123" s="176" t="s">
        <v>1074</v>
      </c>
      <c r="F123" s="177" t="s">
        <v>1075</v>
      </c>
      <c r="G123" s="178" t="s">
        <v>138</v>
      </c>
      <c r="H123" s="179">
        <v>1</v>
      </c>
      <c r="I123" s="180"/>
      <c r="J123" s="181">
        <f t="shared" si="20"/>
        <v>0</v>
      </c>
      <c r="K123" s="177" t="s">
        <v>19</v>
      </c>
      <c r="L123" s="41"/>
      <c r="M123" s="182" t="s">
        <v>19</v>
      </c>
      <c r="N123" s="183" t="s">
        <v>43</v>
      </c>
      <c r="O123" s="66"/>
      <c r="P123" s="184">
        <f t="shared" si="21"/>
        <v>0</v>
      </c>
      <c r="Q123" s="184">
        <v>0</v>
      </c>
      <c r="R123" s="184">
        <f t="shared" si="22"/>
        <v>0</v>
      </c>
      <c r="S123" s="184">
        <v>0</v>
      </c>
      <c r="T123" s="185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243</v>
      </c>
      <c r="AT123" s="186" t="s">
        <v>135</v>
      </c>
      <c r="AU123" s="186" t="s">
        <v>79</v>
      </c>
      <c r="AY123" s="19" t="s">
        <v>132</v>
      </c>
      <c r="BE123" s="187">
        <f t="shared" si="24"/>
        <v>0</v>
      </c>
      <c r="BF123" s="187">
        <f t="shared" si="25"/>
        <v>0</v>
      </c>
      <c r="BG123" s="187">
        <f t="shared" si="26"/>
        <v>0</v>
      </c>
      <c r="BH123" s="187">
        <f t="shared" si="27"/>
        <v>0</v>
      </c>
      <c r="BI123" s="187">
        <f t="shared" si="28"/>
        <v>0</v>
      </c>
      <c r="BJ123" s="19" t="s">
        <v>141</v>
      </c>
      <c r="BK123" s="187">
        <f t="shared" si="29"/>
        <v>0</v>
      </c>
      <c r="BL123" s="19" t="s">
        <v>243</v>
      </c>
      <c r="BM123" s="186" t="s">
        <v>524</v>
      </c>
    </row>
    <row r="124" spans="1:65" s="2" customFormat="1" ht="16.5" customHeight="1">
      <c r="A124" s="36"/>
      <c r="B124" s="37"/>
      <c r="C124" s="175" t="s">
        <v>355</v>
      </c>
      <c r="D124" s="175" t="s">
        <v>135</v>
      </c>
      <c r="E124" s="176" t="s">
        <v>1076</v>
      </c>
      <c r="F124" s="177" t="s">
        <v>1077</v>
      </c>
      <c r="G124" s="178" t="s">
        <v>138</v>
      </c>
      <c r="H124" s="179">
        <v>1</v>
      </c>
      <c r="I124" s="180"/>
      <c r="J124" s="181">
        <f t="shared" si="20"/>
        <v>0</v>
      </c>
      <c r="K124" s="177" t="s">
        <v>19</v>
      </c>
      <c r="L124" s="41"/>
      <c r="M124" s="182" t="s">
        <v>19</v>
      </c>
      <c r="N124" s="183" t="s">
        <v>43</v>
      </c>
      <c r="O124" s="66"/>
      <c r="P124" s="184">
        <f t="shared" si="21"/>
        <v>0</v>
      </c>
      <c r="Q124" s="184">
        <v>0</v>
      </c>
      <c r="R124" s="184">
        <f t="shared" si="22"/>
        <v>0</v>
      </c>
      <c r="S124" s="184">
        <v>0</v>
      </c>
      <c r="T124" s="185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243</v>
      </c>
      <c r="AT124" s="186" t="s">
        <v>135</v>
      </c>
      <c r="AU124" s="186" t="s">
        <v>79</v>
      </c>
      <c r="AY124" s="19" t="s">
        <v>132</v>
      </c>
      <c r="BE124" s="187">
        <f t="shared" si="24"/>
        <v>0</v>
      </c>
      <c r="BF124" s="187">
        <f t="shared" si="25"/>
        <v>0</v>
      </c>
      <c r="BG124" s="187">
        <f t="shared" si="26"/>
        <v>0</v>
      </c>
      <c r="BH124" s="187">
        <f t="shared" si="27"/>
        <v>0</v>
      </c>
      <c r="BI124" s="187">
        <f t="shared" si="28"/>
        <v>0</v>
      </c>
      <c r="BJ124" s="19" t="s">
        <v>141</v>
      </c>
      <c r="BK124" s="187">
        <f t="shared" si="29"/>
        <v>0</v>
      </c>
      <c r="BL124" s="19" t="s">
        <v>243</v>
      </c>
      <c r="BM124" s="186" t="s">
        <v>534</v>
      </c>
    </row>
    <row r="125" spans="1:65" s="2" customFormat="1" ht="16.5" customHeight="1">
      <c r="A125" s="36"/>
      <c r="B125" s="37"/>
      <c r="C125" s="175" t="s">
        <v>362</v>
      </c>
      <c r="D125" s="175" t="s">
        <v>135</v>
      </c>
      <c r="E125" s="176" t="s">
        <v>1078</v>
      </c>
      <c r="F125" s="177" t="s">
        <v>1079</v>
      </c>
      <c r="G125" s="178" t="s">
        <v>138</v>
      </c>
      <c r="H125" s="179">
        <v>1</v>
      </c>
      <c r="I125" s="180"/>
      <c r="J125" s="181">
        <f t="shared" si="20"/>
        <v>0</v>
      </c>
      <c r="K125" s="177" t="s">
        <v>19</v>
      </c>
      <c r="L125" s="41"/>
      <c r="M125" s="182" t="s">
        <v>19</v>
      </c>
      <c r="N125" s="183" t="s">
        <v>43</v>
      </c>
      <c r="O125" s="66"/>
      <c r="P125" s="184">
        <f t="shared" si="21"/>
        <v>0</v>
      </c>
      <c r="Q125" s="184">
        <v>0</v>
      </c>
      <c r="R125" s="184">
        <f t="shared" si="22"/>
        <v>0</v>
      </c>
      <c r="S125" s="184">
        <v>0</v>
      </c>
      <c r="T125" s="185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243</v>
      </c>
      <c r="AT125" s="186" t="s">
        <v>135</v>
      </c>
      <c r="AU125" s="186" t="s">
        <v>79</v>
      </c>
      <c r="AY125" s="19" t="s">
        <v>132</v>
      </c>
      <c r="BE125" s="187">
        <f t="shared" si="24"/>
        <v>0</v>
      </c>
      <c r="BF125" s="187">
        <f t="shared" si="25"/>
        <v>0</v>
      </c>
      <c r="BG125" s="187">
        <f t="shared" si="26"/>
        <v>0</v>
      </c>
      <c r="BH125" s="187">
        <f t="shared" si="27"/>
        <v>0</v>
      </c>
      <c r="BI125" s="187">
        <f t="shared" si="28"/>
        <v>0</v>
      </c>
      <c r="BJ125" s="19" t="s">
        <v>141</v>
      </c>
      <c r="BK125" s="187">
        <f t="shared" si="29"/>
        <v>0</v>
      </c>
      <c r="BL125" s="19" t="s">
        <v>243</v>
      </c>
      <c r="BM125" s="186" t="s">
        <v>543</v>
      </c>
    </row>
    <row r="126" spans="1:65" s="2" customFormat="1" ht="16.5" customHeight="1">
      <c r="A126" s="36"/>
      <c r="B126" s="37"/>
      <c r="C126" s="175" t="s">
        <v>368</v>
      </c>
      <c r="D126" s="175" t="s">
        <v>135</v>
      </c>
      <c r="E126" s="176" t="s">
        <v>1080</v>
      </c>
      <c r="F126" s="177" t="s">
        <v>1081</v>
      </c>
      <c r="G126" s="178" t="s">
        <v>365</v>
      </c>
      <c r="H126" s="179">
        <v>1</v>
      </c>
      <c r="I126" s="180"/>
      <c r="J126" s="181">
        <f t="shared" si="20"/>
        <v>0</v>
      </c>
      <c r="K126" s="177" t="s">
        <v>19</v>
      </c>
      <c r="L126" s="41"/>
      <c r="M126" s="182" t="s">
        <v>19</v>
      </c>
      <c r="N126" s="183" t="s">
        <v>43</v>
      </c>
      <c r="O126" s="66"/>
      <c r="P126" s="184">
        <f t="shared" si="21"/>
        <v>0</v>
      </c>
      <c r="Q126" s="184">
        <v>0</v>
      </c>
      <c r="R126" s="184">
        <f t="shared" si="22"/>
        <v>0</v>
      </c>
      <c r="S126" s="184">
        <v>0</v>
      </c>
      <c r="T126" s="185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243</v>
      </c>
      <c r="AT126" s="186" t="s">
        <v>135</v>
      </c>
      <c r="AU126" s="186" t="s">
        <v>79</v>
      </c>
      <c r="AY126" s="19" t="s">
        <v>132</v>
      </c>
      <c r="BE126" s="187">
        <f t="shared" si="24"/>
        <v>0</v>
      </c>
      <c r="BF126" s="187">
        <f t="shared" si="25"/>
        <v>0</v>
      </c>
      <c r="BG126" s="187">
        <f t="shared" si="26"/>
        <v>0</v>
      </c>
      <c r="BH126" s="187">
        <f t="shared" si="27"/>
        <v>0</v>
      </c>
      <c r="BI126" s="187">
        <f t="shared" si="28"/>
        <v>0</v>
      </c>
      <c r="BJ126" s="19" t="s">
        <v>141</v>
      </c>
      <c r="BK126" s="187">
        <f t="shared" si="29"/>
        <v>0</v>
      </c>
      <c r="BL126" s="19" t="s">
        <v>243</v>
      </c>
      <c r="BM126" s="186" t="s">
        <v>552</v>
      </c>
    </row>
    <row r="127" spans="1:65" s="2" customFormat="1" ht="16.5" customHeight="1">
      <c r="A127" s="36"/>
      <c r="B127" s="37"/>
      <c r="C127" s="175" t="s">
        <v>373</v>
      </c>
      <c r="D127" s="175" t="s">
        <v>135</v>
      </c>
      <c r="E127" s="176" t="s">
        <v>1082</v>
      </c>
      <c r="F127" s="177" t="s">
        <v>1083</v>
      </c>
      <c r="G127" s="178" t="s">
        <v>138</v>
      </c>
      <c r="H127" s="179">
        <v>1</v>
      </c>
      <c r="I127" s="180"/>
      <c r="J127" s="181">
        <f t="shared" si="20"/>
        <v>0</v>
      </c>
      <c r="K127" s="177" t="s">
        <v>19</v>
      </c>
      <c r="L127" s="41"/>
      <c r="M127" s="182" t="s">
        <v>19</v>
      </c>
      <c r="N127" s="183" t="s">
        <v>43</v>
      </c>
      <c r="O127" s="66"/>
      <c r="P127" s="184">
        <f t="shared" si="21"/>
        <v>0</v>
      </c>
      <c r="Q127" s="184">
        <v>0</v>
      </c>
      <c r="R127" s="184">
        <f t="shared" si="22"/>
        <v>0</v>
      </c>
      <c r="S127" s="184">
        <v>0</v>
      </c>
      <c r="T127" s="185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243</v>
      </c>
      <c r="AT127" s="186" t="s">
        <v>135</v>
      </c>
      <c r="AU127" s="186" t="s">
        <v>79</v>
      </c>
      <c r="AY127" s="19" t="s">
        <v>132</v>
      </c>
      <c r="BE127" s="187">
        <f t="shared" si="24"/>
        <v>0</v>
      </c>
      <c r="BF127" s="187">
        <f t="shared" si="25"/>
        <v>0</v>
      </c>
      <c r="BG127" s="187">
        <f t="shared" si="26"/>
        <v>0</v>
      </c>
      <c r="BH127" s="187">
        <f t="shared" si="27"/>
        <v>0</v>
      </c>
      <c r="BI127" s="187">
        <f t="shared" si="28"/>
        <v>0</v>
      </c>
      <c r="BJ127" s="19" t="s">
        <v>141</v>
      </c>
      <c r="BK127" s="187">
        <f t="shared" si="29"/>
        <v>0</v>
      </c>
      <c r="BL127" s="19" t="s">
        <v>243</v>
      </c>
      <c r="BM127" s="186" t="s">
        <v>561</v>
      </c>
    </row>
    <row r="128" spans="1:65" s="2" customFormat="1" ht="16.5" customHeight="1">
      <c r="A128" s="36"/>
      <c r="B128" s="37"/>
      <c r="C128" s="175" t="s">
        <v>379</v>
      </c>
      <c r="D128" s="175" t="s">
        <v>135</v>
      </c>
      <c r="E128" s="176" t="s">
        <v>1084</v>
      </c>
      <c r="F128" s="177" t="s">
        <v>1085</v>
      </c>
      <c r="G128" s="178" t="s">
        <v>150</v>
      </c>
      <c r="H128" s="179">
        <v>3.5000000000000003E-2</v>
      </c>
      <c r="I128" s="180"/>
      <c r="J128" s="181">
        <f t="shared" si="20"/>
        <v>0</v>
      </c>
      <c r="K128" s="177" t="s">
        <v>19</v>
      </c>
      <c r="L128" s="41"/>
      <c r="M128" s="182" t="s">
        <v>19</v>
      </c>
      <c r="N128" s="183" t="s">
        <v>43</v>
      </c>
      <c r="O128" s="66"/>
      <c r="P128" s="184">
        <f t="shared" si="21"/>
        <v>0</v>
      </c>
      <c r="Q128" s="184">
        <v>0</v>
      </c>
      <c r="R128" s="184">
        <f t="shared" si="22"/>
        <v>0</v>
      </c>
      <c r="S128" s="184">
        <v>0</v>
      </c>
      <c r="T128" s="185">
        <f t="shared" si="2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243</v>
      </c>
      <c r="AT128" s="186" t="s">
        <v>135</v>
      </c>
      <c r="AU128" s="186" t="s">
        <v>79</v>
      </c>
      <c r="AY128" s="19" t="s">
        <v>132</v>
      </c>
      <c r="BE128" s="187">
        <f t="shared" si="24"/>
        <v>0</v>
      </c>
      <c r="BF128" s="187">
        <f t="shared" si="25"/>
        <v>0</v>
      </c>
      <c r="BG128" s="187">
        <f t="shared" si="26"/>
        <v>0</v>
      </c>
      <c r="BH128" s="187">
        <f t="shared" si="27"/>
        <v>0</v>
      </c>
      <c r="BI128" s="187">
        <f t="shared" si="28"/>
        <v>0</v>
      </c>
      <c r="BJ128" s="19" t="s">
        <v>141</v>
      </c>
      <c r="BK128" s="187">
        <f t="shared" si="29"/>
        <v>0</v>
      </c>
      <c r="BL128" s="19" t="s">
        <v>243</v>
      </c>
      <c r="BM128" s="186" t="s">
        <v>569</v>
      </c>
    </row>
    <row r="129" spans="1:65" s="12" customFormat="1" ht="25.9" customHeight="1">
      <c r="B129" s="159"/>
      <c r="C129" s="160"/>
      <c r="D129" s="161" t="s">
        <v>70</v>
      </c>
      <c r="E129" s="162" t="s">
        <v>1086</v>
      </c>
      <c r="F129" s="162" t="s">
        <v>1087</v>
      </c>
      <c r="G129" s="160"/>
      <c r="H129" s="160"/>
      <c r="I129" s="163"/>
      <c r="J129" s="164">
        <f>BK129</f>
        <v>0</v>
      </c>
      <c r="K129" s="160"/>
      <c r="L129" s="165"/>
      <c r="M129" s="166"/>
      <c r="N129" s="167"/>
      <c r="O129" s="167"/>
      <c r="P129" s="168">
        <f>P130</f>
        <v>0</v>
      </c>
      <c r="Q129" s="167"/>
      <c r="R129" s="168">
        <f>R130</f>
        <v>0</v>
      </c>
      <c r="S129" s="167"/>
      <c r="T129" s="169">
        <f>T130</f>
        <v>0</v>
      </c>
      <c r="AR129" s="170" t="s">
        <v>141</v>
      </c>
      <c r="AT129" s="171" t="s">
        <v>70</v>
      </c>
      <c r="AU129" s="171" t="s">
        <v>71</v>
      </c>
      <c r="AY129" s="170" t="s">
        <v>132</v>
      </c>
      <c r="BK129" s="172">
        <f>BK130</f>
        <v>0</v>
      </c>
    </row>
    <row r="130" spans="1:65" s="2" customFormat="1" ht="16.5" customHeight="1">
      <c r="A130" s="36"/>
      <c r="B130" s="37"/>
      <c r="C130" s="175" t="s">
        <v>386</v>
      </c>
      <c r="D130" s="175" t="s">
        <v>135</v>
      </c>
      <c r="E130" s="176" t="s">
        <v>1088</v>
      </c>
      <c r="F130" s="177" t="s">
        <v>1089</v>
      </c>
      <c r="G130" s="178" t="s">
        <v>365</v>
      </c>
      <c r="H130" s="179">
        <v>1</v>
      </c>
      <c r="I130" s="180"/>
      <c r="J130" s="181">
        <f>ROUND(I130*H130,2)</f>
        <v>0</v>
      </c>
      <c r="K130" s="177" t="s">
        <v>19</v>
      </c>
      <c r="L130" s="41"/>
      <c r="M130" s="182" t="s">
        <v>19</v>
      </c>
      <c r="N130" s="183" t="s">
        <v>43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243</v>
      </c>
      <c r="AT130" s="186" t="s">
        <v>135</v>
      </c>
      <c r="AU130" s="186" t="s">
        <v>79</v>
      </c>
      <c r="AY130" s="19" t="s">
        <v>132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141</v>
      </c>
      <c r="BK130" s="187">
        <f>ROUND(I130*H130,2)</f>
        <v>0</v>
      </c>
      <c r="BL130" s="19" t="s">
        <v>243</v>
      </c>
      <c r="BM130" s="186" t="s">
        <v>579</v>
      </c>
    </row>
    <row r="131" spans="1:65" s="12" customFormat="1" ht="25.9" customHeight="1">
      <c r="B131" s="159"/>
      <c r="C131" s="160"/>
      <c r="D131" s="161" t="s">
        <v>70</v>
      </c>
      <c r="E131" s="162" t="s">
        <v>1090</v>
      </c>
      <c r="F131" s="162" t="s">
        <v>992</v>
      </c>
      <c r="G131" s="160"/>
      <c r="H131" s="160"/>
      <c r="I131" s="163"/>
      <c r="J131" s="164">
        <f>BK131</f>
        <v>0</v>
      </c>
      <c r="K131" s="160"/>
      <c r="L131" s="165"/>
      <c r="M131" s="166"/>
      <c r="N131" s="167"/>
      <c r="O131" s="167"/>
      <c r="P131" s="168">
        <f>P132</f>
        <v>0</v>
      </c>
      <c r="Q131" s="167"/>
      <c r="R131" s="168">
        <f>R132</f>
        <v>0</v>
      </c>
      <c r="S131" s="167"/>
      <c r="T131" s="169">
        <f>T132</f>
        <v>0</v>
      </c>
      <c r="AR131" s="170" t="s">
        <v>79</v>
      </c>
      <c r="AT131" s="171" t="s">
        <v>70</v>
      </c>
      <c r="AU131" s="171" t="s">
        <v>71</v>
      </c>
      <c r="AY131" s="170" t="s">
        <v>132</v>
      </c>
      <c r="BK131" s="172">
        <f>BK132</f>
        <v>0</v>
      </c>
    </row>
    <row r="132" spans="1:65" s="2" customFormat="1" ht="16.5" customHeight="1">
      <c r="A132" s="36"/>
      <c r="B132" s="37"/>
      <c r="C132" s="175" t="s">
        <v>391</v>
      </c>
      <c r="D132" s="175" t="s">
        <v>135</v>
      </c>
      <c r="E132" s="176" t="s">
        <v>1091</v>
      </c>
      <c r="F132" s="177" t="s">
        <v>1092</v>
      </c>
      <c r="G132" s="178" t="s">
        <v>171</v>
      </c>
      <c r="H132" s="179">
        <v>6</v>
      </c>
      <c r="I132" s="180"/>
      <c r="J132" s="181">
        <f>ROUND(I132*H132,2)</f>
        <v>0</v>
      </c>
      <c r="K132" s="177" t="s">
        <v>19</v>
      </c>
      <c r="L132" s="41"/>
      <c r="M132" s="251" t="s">
        <v>19</v>
      </c>
      <c r="N132" s="252" t="s">
        <v>43</v>
      </c>
      <c r="O132" s="253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140</v>
      </c>
      <c r="AT132" s="186" t="s">
        <v>135</v>
      </c>
      <c r="AU132" s="186" t="s">
        <v>79</v>
      </c>
      <c r="AY132" s="19" t="s">
        <v>132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141</v>
      </c>
      <c r="BK132" s="187">
        <f>ROUND(I132*H132,2)</f>
        <v>0</v>
      </c>
      <c r="BL132" s="19" t="s">
        <v>140</v>
      </c>
      <c r="BM132" s="186" t="s">
        <v>588</v>
      </c>
    </row>
    <row r="133" spans="1:65" s="2" customFormat="1" ht="6.95" customHeight="1">
      <c r="A133" s="36"/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41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algorithmName="SHA-512" hashValue="UmNpNZcsIzPwfy185vR3d8NYv+il5NM7Jo9WSD7FklQNYUWfGFWvCaOhMEqVuNe4ylUWUZ1L39UrCAI4p8nzAQ==" saltValue="AcWZMXng6RFLvKVvqLpwspHOm0KBeUNj7NKHL+UhxY79PWkGrXMmzi84hmdE3+VHoZormfOn+2CVmG4Pf9kqIA==" spinCount="100000" sheet="1" objects="1" scenarios="1" formatColumns="0" formatRows="0" autoFilter="0"/>
  <autoFilter ref="C84:K13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9" t="s">
        <v>89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79</v>
      </c>
    </row>
    <row r="4" spans="1:46" s="1" customFormat="1" ht="24.95" customHeight="1">
      <c r="B4" s="22"/>
      <c r="D4" s="105" t="s">
        <v>90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0" t="str">
        <f>'Rekapitulace stavby'!K6</f>
        <v>Stavební úpravy bytu Orlí 6, byt č.4</v>
      </c>
      <c r="F7" s="381"/>
      <c r="G7" s="381"/>
      <c r="H7" s="381"/>
      <c r="L7" s="22"/>
    </row>
    <row r="8" spans="1:46" s="2" customFormat="1" ht="12" customHeight="1">
      <c r="A8" s="36"/>
      <c r="B8" s="41"/>
      <c r="C8" s="36"/>
      <c r="D8" s="107" t="s">
        <v>91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2" t="s">
        <v>1093</v>
      </c>
      <c r="F9" s="383"/>
      <c r="G9" s="383"/>
      <c r="H9" s="38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25. 6. 2022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4" t="str">
        <f>'Rekapitulace stavby'!E14</f>
        <v>Vyplň údaj</v>
      </c>
      <c r="F18" s="385"/>
      <c r="G18" s="385"/>
      <c r="H18" s="385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 xml:space="preserve"> 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6" t="s">
        <v>19</v>
      </c>
      <c r="F27" s="386"/>
      <c r="G27" s="386"/>
      <c r="H27" s="38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41</v>
      </c>
      <c r="E33" s="107" t="s">
        <v>42</v>
      </c>
      <c r="F33" s="119">
        <f>ROUND((SUM(BE80:BE95)),  2)</f>
        <v>0</v>
      </c>
      <c r="G33" s="36"/>
      <c r="H33" s="36"/>
      <c r="I33" s="120">
        <v>0.21</v>
      </c>
      <c r="J33" s="119">
        <f>ROUND(((SUM(BE80:BE95))*I33),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43</v>
      </c>
      <c r="F34" s="119">
        <f>ROUND((SUM(BF80:BF95)),  2)</f>
        <v>0</v>
      </c>
      <c r="G34" s="36"/>
      <c r="H34" s="36"/>
      <c r="I34" s="120">
        <v>0.15</v>
      </c>
      <c r="J34" s="119">
        <f>ROUND(((SUM(BF80:BF95))*I34),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44</v>
      </c>
      <c r="F35" s="119">
        <f>ROUND((SUM(BG80:BG95)),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45</v>
      </c>
      <c r="F36" s="119">
        <f>ROUND((SUM(BH80:BH95)),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46</v>
      </c>
      <c r="F37" s="119">
        <f>ROUND((SUM(BI80:BI95)),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8" t="str">
        <f>E7</f>
        <v>Stavební úpravy bytu Orlí 6, byt č.4</v>
      </c>
      <c r="F48" s="379"/>
      <c r="G48" s="379"/>
      <c r="H48" s="37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6" t="str">
        <f>E9</f>
        <v>04 - Ostatní náklady</v>
      </c>
      <c r="F50" s="377"/>
      <c r="G50" s="377"/>
      <c r="H50" s="37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25. 6. 2022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Statutární město Brno,Dominikánské náměstí 196/1</v>
      </c>
      <c r="G54" s="38"/>
      <c r="H54" s="38"/>
      <c r="I54" s="31" t="s">
        <v>31</v>
      </c>
      <c r="J54" s="34" t="str">
        <f>E21</f>
        <v>Architektura &amp; interier,Šimůnek &amp; partners, VM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94</v>
      </c>
      <c r="D57" s="133"/>
      <c r="E57" s="133"/>
      <c r="F57" s="133"/>
      <c r="G57" s="133"/>
      <c r="H57" s="133"/>
      <c r="I57" s="133"/>
      <c r="J57" s="134" t="s">
        <v>95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36"/>
      <c r="C60" s="137"/>
      <c r="D60" s="138" t="s">
        <v>1094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117</v>
      </c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78" t="str">
        <f>E7</f>
        <v>Stavební úpravy bytu Orlí 6, byt č.4</v>
      </c>
      <c r="F70" s="379"/>
      <c r="G70" s="379"/>
      <c r="H70" s="379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91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6" t="str">
        <f>E9</f>
        <v>04 - Ostatní náklady</v>
      </c>
      <c r="F72" s="377"/>
      <c r="G72" s="377"/>
      <c r="H72" s="377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31" t="s">
        <v>23</v>
      </c>
      <c r="J74" s="61" t="str">
        <f>IF(J12="","",J12)</f>
        <v>25. 6. 2022</v>
      </c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40.15" customHeight="1">
      <c r="A76" s="36"/>
      <c r="B76" s="37"/>
      <c r="C76" s="31" t="s">
        <v>25</v>
      </c>
      <c r="D76" s="38"/>
      <c r="E76" s="38"/>
      <c r="F76" s="29" t="str">
        <f>E15</f>
        <v>Statutární město Brno,Dominikánské náměstí 196/1</v>
      </c>
      <c r="G76" s="38"/>
      <c r="H76" s="38"/>
      <c r="I76" s="31" t="s">
        <v>31</v>
      </c>
      <c r="J76" s="34" t="str">
        <f>E21</f>
        <v>Architektura &amp; interier,Šimůnek &amp; partners, VM</v>
      </c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34</v>
      </c>
      <c r="J77" s="34" t="str">
        <f>E24</f>
        <v xml:space="preserve"> 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8"/>
      <c r="B79" s="149"/>
      <c r="C79" s="150" t="s">
        <v>118</v>
      </c>
      <c r="D79" s="151" t="s">
        <v>56</v>
      </c>
      <c r="E79" s="151" t="s">
        <v>52</v>
      </c>
      <c r="F79" s="151" t="s">
        <v>53</v>
      </c>
      <c r="G79" s="151" t="s">
        <v>119</v>
      </c>
      <c r="H79" s="151" t="s">
        <v>120</v>
      </c>
      <c r="I79" s="151" t="s">
        <v>121</v>
      </c>
      <c r="J79" s="151" t="s">
        <v>95</v>
      </c>
      <c r="K79" s="152" t="s">
        <v>122</v>
      </c>
      <c r="L79" s="153"/>
      <c r="M79" s="70" t="s">
        <v>19</v>
      </c>
      <c r="N79" s="71" t="s">
        <v>41</v>
      </c>
      <c r="O79" s="71" t="s">
        <v>123</v>
      </c>
      <c r="P79" s="71" t="s">
        <v>124</v>
      </c>
      <c r="Q79" s="71" t="s">
        <v>125</v>
      </c>
      <c r="R79" s="71" t="s">
        <v>126</v>
      </c>
      <c r="S79" s="71" t="s">
        <v>127</v>
      </c>
      <c r="T79" s="72" t="s">
        <v>128</v>
      </c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</row>
    <row r="80" spans="1:63" s="2" customFormat="1" ht="22.9" customHeight="1">
      <c r="A80" s="36"/>
      <c r="B80" s="37"/>
      <c r="C80" s="77" t="s">
        <v>129</v>
      </c>
      <c r="D80" s="38"/>
      <c r="E80" s="38"/>
      <c r="F80" s="38"/>
      <c r="G80" s="38"/>
      <c r="H80" s="38"/>
      <c r="I80" s="38"/>
      <c r="J80" s="154">
        <f>BK80</f>
        <v>0</v>
      </c>
      <c r="K80" s="38"/>
      <c r="L80" s="41"/>
      <c r="M80" s="73"/>
      <c r="N80" s="155"/>
      <c r="O80" s="74"/>
      <c r="P80" s="156">
        <f>P81</f>
        <v>0</v>
      </c>
      <c r="Q80" s="74"/>
      <c r="R80" s="156">
        <f>R81</f>
        <v>0</v>
      </c>
      <c r="S80" s="74"/>
      <c r="T80" s="157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70</v>
      </c>
      <c r="AU80" s="19" t="s">
        <v>96</v>
      </c>
      <c r="BK80" s="158">
        <f>BK81</f>
        <v>0</v>
      </c>
    </row>
    <row r="81" spans="1:65" s="12" customFormat="1" ht="25.9" customHeight="1">
      <c r="B81" s="159"/>
      <c r="C81" s="160"/>
      <c r="D81" s="161" t="s">
        <v>70</v>
      </c>
      <c r="E81" s="162" t="s">
        <v>1095</v>
      </c>
      <c r="F81" s="162" t="s">
        <v>1096</v>
      </c>
      <c r="G81" s="160"/>
      <c r="H81" s="160"/>
      <c r="I81" s="163"/>
      <c r="J81" s="164">
        <f>BK81</f>
        <v>0</v>
      </c>
      <c r="K81" s="160"/>
      <c r="L81" s="165"/>
      <c r="M81" s="166"/>
      <c r="N81" s="167"/>
      <c r="O81" s="167"/>
      <c r="P81" s="168">
        <f>SUM(P82:P95)</f>
        <v>0</v>
      </c>
      <c r="Q81" s="167"/>
      <c r="R81" s="168">
        <f>SUM(R82:R95)</f>
        <v>0</v>
      </c>
      <c r="S81" s="167"/>
      <c r="T81" s="169">
        <f>SUM(T82:T95)</f>
        <v>0</v>
      </c>
      <c r="AR81" s="170" t="s">
        <v>168</v>
      </c>
      <c r="AT81" s="171" t="s">
        <v>70</v>
      </c>
      <c r="AU81" s="171" t="s">
        <v>71</v>
      </c>
      <c r="AY81" s="170" t="s">
        <v>132</v>
      </c>
      <c r="BK81" s="172">
        <f>SUM(BK82:BK95)</f>
        <v>0</v>
      </c>
    </row>
    <row r="82" spans="1:65" s="2" customFormat="1" ht="21.75" customHeight="1">
      <c r="A82" s="36"/>
      <c r="B82" s="37"/>
      <c r="C82" s="175" t="s">
        <v>79</v>
      </c>
      <c r="D82" s="175" t="s">
        <v>135</v>
      </c>
      <c r="E82" s="176" t="s">
        <v>1097</v>
      </c>
      <c r="F82" s="177" t="s">
        <v>1098</v>
      </c>
      <c r="G82" s="178" t="s">
        <v>365</v>
      </c>
      <c r="H82" s="179">
        <v>1</v>
      </c>
      <c r="I82" s="180"/>
      <c r="J82" s="181">
        <f>ROUND(I82*H82,2)</f>
        <v>0</v>
      </c>
      <c r="K82" s="177" t="s">
        <v>264</v>
      </c>
      <c r="L82" s="41"/>
      <c r="M82" s="182" t="s">
        <v>19</v>
      </c>
      <c r="N82" s="183" t="s">
        <v>43</v>
      </c>
      <c r="O82" s="66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6" t="s">
        <v>140</v>
      </c>
      <c r="AT82" s="186" t="s">
        <v>135</v>
      </c>
      <c r="AU82" s="186" t="s">
        <v>79</v>
      </c>
      <c r="AY82" s="19" t="s">
        <v>132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19" t="s">
        <v>141</v>
      </c>
      <c r="BK82" s="187">
        <f>ROUND(I82*H82,2)</f>
        <v>0</v>
      </c>
      <c r="BL82" s="19" t="s">
        <v>140</v>
      </c>
      <c r="BM82" s="186" t="s">
        <v>1099</v>
      </c>
    </row>
    <row r="83" spans="1:65" s="14" customFormat="1">
      <c r="B83" s="204"/>
      <c r="C83" s="205"/>
      <c r="D83" s="195" t="s">
        <v>145</v>
      </c>
      <c r="E83" s="206" t="s">
        <v>19</v>
      </c>
      <c r="F83" s="207" t="s">
        <v>79</v>
      </c>
      <c r="G83" s="205"/>
      <c r="H83" s="208">
        <v>1</v>
      </c>
      <c r="I83" s="209"/>
      <c r="J83" s="205"/>
      <c r="K83" s="205"/>
      <c r="L83" s="210"/>
      <c r="M83" s="211"/>
      <c r="N83" s="212"/>
      <c r="O83" s="212"/>
      <c r="P83" s="212"/>
      <c r="Q83" s="212"/>
      <c r="R83" s="212"/>
      <c r="S83" s="212"/>
      <c r="T83" s="213"/>
      <c r="AT83" s="214" t="s">
        <v>145</v>
      </c>
      <c r="AU83" s="214" t="s">
        <v>79</v>
      </c>
      <c r="AV83" s="14" t="s">
        <v>141</v>
      </c>
      <c r="AW83" s="14" t="s">
        <v>33</v>
      </c>
      <c r="AX83" s="14" t="s">
        <v>71</v>
      </c>
      <c r="AY83" s="214" t="s">
        <v>132</v>
      </c>
    </row>
    <row r="84" spans="1:65" s="15" customFormat="1">
      <c r="B84" s="215"/>
      <c r="C84" s="216"/>
      <c r="D84" s="195" t="s">
        <v>145</v>
      </c>
      <c r="E84" s="217" t="s">
        <v>19</v>
      </c>
      <c r="F84" s="218" t="s">
        <v>147</v>
      </c>
      <c r="G84" s="216"/>
      <c r="H84" s="219">
        <v>1</v>
      </c>
      <c r="I84" s="220"/>
      <c r="J84" s="216"/>
      <c r="K84" s="216"/>
      <c r="L84" s="221"/>
      <c r="M84" s="222"/>
      <c r="N84" s="223"/>
      <c r="O84" s="223"/>
      <c r="P84" s="223"/>
      <c r="Q84" s="223"/>
      <c r="R84" s="223"/>
      <c r="S84" s="223"/>
      <c r="T84" s="224"/>
      <c r="AT84" s="225" t="s">
        <v>145</v>
      </c>
      <c r="AU84" s="225" t="s">
        <v>79</v>
      </c>
      <c r="AV84" s="15" t="s">
        <v>140</v>
      </c>
      <c r="AW84" s="15" t="s">
        <v>33</v>
      </c>
      <c r="AX84" s="15" t="s">
        <v>79</v>
      </c>
      <c r="AY84" s="225" t="s">
        <v>132</v>
      </c>
    </row>
    <row r="85" spans="1:65" s="2" customFormat="1" ht="24.2" customHeight="1">
      <c r="A85" s="36"/>
      <c r="B85" s="37"/>
      <c r="C85" s="175" t="s">
        <v>141</v>
      </c>
      <c r="D85" s="175" t="s">
        <v>135</v>
      </c>
      <c r="E85" s="176" t="s">
        <v>1100</v>
      </c>
      <c r="F85" s="177" t="s">
        <v>1101</v>
      </c>
      <c r="G85" s="178" t="s">
        <v>365</v>
      </c>
      <c r="H85" s="179">
        <v>1</v>
      </c>
      <c r="I85" s="180"/>
      <c r="J85" s="181">
        <f>ROUND(I85*H85,2)</f>
        <v>0</v>
      </c>
      <c r="K85" s="177" t="s">
        <v>264</v>
      </c>
      <c r="L85" s="41"/>
      <c r="M85" s="182" t="s">
        <v>19</v>
      </c>
      <c r="N85" s="183" t="s">
        <v>43</v>
      </c>
      <c r="O85" s="66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6" t="s">
        <v>140</v>
      </c>
      <c r="AT85" s="186" t="s">
        <v>135</v>
      </c>
      <c r="AU85" s="186" t="s">
        <v>79</v>
      </c>
      <c r="AY85" s="19" t="s">
        <v>132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141</v>
      </c>
      <c r="BK85" s="187">
        <f>ROUND(I85*H85,2)</f>
        <v>0</v>
      </c>
      <c r="BL85" s="19" t="s">
        <v>140</v>
      </c>
      <c r="BM85" s="186" t="s">
        <v>1102</v>
      </c>
    </row>
    <row r="86" spans="1:65" s="2" customFormat="1" ht="48.75">
      <c r="A86" s="36"/>
      <c r="B86" s="37"/>
      <c r="C86" s="38"/>
      <c r="D86" s="195" t="s">
        <v>510</v>
      </c>
      <c r="E86" s="38"/>
      <c r="F86" s="236" t="s">
        <v>1103</v>
      </c>
      <c r="G86" s="38"/>
      <c r="H86" s="38"/>
      <c r="I86" s="190"/>
      <c r="J86" s="38"/>
      <c r="K86" s="38"/>
      <c r="L86" s="41"/>
      <c r="M86" s="191"/>
      <c r="N86" s="192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510</v>
      </c>
      <c r="AU86" s="19" t="s">
        <v>79</v>
      </c>
    </row>
    <row r="87" spans="1:65" s="14" customFormat="1">
      <c r="B87" s="204"/>
      <c r="C87" s="205"/>
      <c r="D87" s="195" t="s">
        <v>145</v>
      </c>
      <c r="E87" s="206" t="s">
        <v>19</v>
      </c>
      <c r="F87" s="207" t="s">
        <v>79</v>
      </c>
      <c r="G87" s="205"/>
      <c r="H87" s="208">
        <v>1</v>
      </c>
      <c r="I87" s="209"/>
      <c r="J87" s="205"/>
      <c r="K87" s="205"/>
      <c r="L87" s="210"/>
      <c r="M87" s="211"/>
      <c r="N87" s="212"/>
      <c r="O87" s="212"/>
      <c r="P87" s="212"/>
      <c r="Q87" s="212"/>
      <c r="R87" s="212"/>
      <c r="S87" s="212"/>
      <c r="T87" s="213"/>
      <c r="AT87" s="214" t="s">
        <v>145</v>
      </c>
      <c r="AU87" s="214" t="s">
        <v>79</v>
      </c>
      <c r="AV87" s="14" t="s">
        <v>141</v>
      </c>
      <c r="AW87" s="14" t="s">
        <v>33</v>
      </c>
      <c r="AX87" s="14" t="s">
        <v>71</v>
      </c>
      <c r="AY87" s="214" t="s">
        <v>132</v>
      </c>
    </row>
    <row r="88" spans="1:65" s="15" customFormat="1">
      <c r="B88" s="215"/>
      <c r="C88" s="216"/>
      <c r="D88" s="195" t="s">
        <v>145</v>
      </c>
      <c r="E88" s="217" t="s">
        <v>19</v>
      </c>
      <c r="F88" s="218" t="s">
        <v>147</v>
      </c>
      <c r="G88" s="216"/>
      <c r="H88" s="219">
        <v>1</v>
      </c>
      <c r="I88" s="220"/>
      <c r="J88" s="216"/>
      <c r="K88" s="216"/>
      <c r="L88" s="221"/>
      <c r="M88" s="222"/>
      <c r="N88" s="223"/>
      <c r="O88" s="223"/>
      <c r="P88" s="223"/>
      <c r="Q88" s="223"/>
      <c r="R88" s="223"/>
      <c r="S88" s="223"/>
      <c r="T88" s="224"/>
      <c r="AT88" s="225" t="s">
        <v>145</v>
      </c>
      <c r="AU88" s="225" t="s">
        <v>79</v>
      </c>
      <c r="AV88" s="15" t="s">
        <v>140</v>
      </c>
      <c r="AW88" s="15" t="s">
        <v>33</v>
      </c>
      <c r="AX88" s="15" t="s">
        <v>79</v>
      </c>
      <c r="AY88" s="225" t="s">
        <v>132</v>
      </c>
    </row>
    <row r="89" spans="1:65" s="2" customFormat="1" ht="21.75" customHeight="1">
      <c r="A89" s="36"/>
      <c r="B89" s="37"/>
      <c r="C89" s="175" t="s">
        <v>133</v>
      </c>
      <c r="D89" s="175" t="s">
        <v>135</v>
      </c>
      <c r="E89" s="176" t="s">
        <v>1104</v>
      </c>
      <c r="F89" s="177" t="s">
        <v>1105</v>
      </c>
      <c r="G89" s="178" t="s">
        <v>365</v>
      </c>
      <c r="H89" s="179">
        <v>1</v>
      </c>
      <c r="I89" s="180"/>
      <c r="J89" s="181">
        <f>ROUND(I89*H89,2)</f>
        <v>0</v>
      </c>
      <c r="K89" s="177" t="s">
        <v>264</v>
      </c>
      <c r="L89" s="41"/>
      <c r="M89" s="182" t="s">
        <v>19</v>
      </c>
      <c r="N89" s="183" t="s">
        <v>43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140</v>
      </c>
      <c r="AT89" s="186" t="s">
        <v>135</v>
      </c>
      <c r="AU89" s="186" t="s">
        <v>79</v>
      </c>
      <c r="AY89" s="19" t="s">
        <v>132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141</v>
      </c>
      <c r="BK89" s="187">
        <f>ROUND(I89*H89,2)</f>
        <v>0</v>
      </c>
      <c r="BL89" s="19" t="s">
        <v>140</v>
      </c>
      <c r="BM89" s="186" t="s">
        <v>1106</v>
      </c>
    </row>
    <row r="90" spans="1:65" s="2" customFormat="1" ht="68.25">
      <c r="A90" s="36"/>
      <c r="B90" s="37"/>
      <c r="C90" s="38"/>
      <c r="D90" s="195" t="s">
        <v>510</v>
      </c>
      <c r="E90" s="38"/>
      <c r="F90" s="236" t="s">
        <v>1107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510</v>
      </c>
      <c r="AU90" s="19" t="s">
        <v>79</v>
      </c>
    </row>
    <row r="91" spans="1:65" s="14" customFormat="1">
      <c r="B91" s="204"/>
      <c r="C91" s="205"/>
      <c r="D91" s="195" t="s">
        <v>145</v>
      </c>
      <c r="E91" s="206" t="s">
        <v>19</v>
      </c>
      <c r="F91" s="207" t="s">
        <v>79</v>
      </c>
      <c r="G91" s="205"/>
      <c r="H91" s="208">
        <v>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145</v>
      </c>
      <c r="AU91" s="214" t="s">
        <v>79</v>
      </c>
      <c r="AV91" s="14" t="s">
        <v>141</v>
      </c>
      <c r="AW91" s="14" t="s">
        <v>33</v>
      </c>
      <c r="AX91" s="14" t="s">
        <v>71</v>
      </c>
      <c r="AY91" s="214" t="s">
        <v>132</v>
      </c>
    </row>
    <row r="92" spans="1:65" s="15" customFormat="1">
      <c r="B92" s="215"/>
      <c r="C92" s="216"/>
      <c r="D92" s="195" t="s">
        <v>145</v>
      </c>
      <c r="E92" s="217" t="s">
        <v>19</v>
      </c>
      <c r="F92" s="218" t="s">
        <v>147</v>
      </c>
      <c r="G92" s="216"/>
      <c r="H92" s="219">
        <v>1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145</v>
      </c>
      <c r="AU92" s="225" t="s">
        <v>79</v>
      </c>
      <c r="AV92" s="15" t="s">
        <v>140</v>
      </c>
      <c r="AW92" s="15" t="s">
        <v>33</v>
      </c>
      <c r="AX92" s="15" t="s">
        <v>79</v>
      </c>
      <c r="AY92" s="225" t="s">
        <v>132</v>
      </c>
    </row>
    <row r="93" spans="1:65" s="2" customFormat="1" ht="16.5" customHeight="1">
      <c r="A93" s="36"/>
      <c r="B93" s="37"/>
      <c r="C93" s="175" t="s">
        <v>140</v>
      </c>
      <c r="D93" s="175" t="s">
        <v>135</v>
      </c>
      <c r="E93" s="176" t="s">
        <v>1108</v>
      </c>
      <c r="F93" s="177" t="s">
        <v>1109</v>
      </c>
      <c r="G93" s="178" t="s">
        <v>365</v>
      </c>
      <c r="H93" s="179">
        <v>1</v>
      </c>
      <c r="I93" s="180"/>
      <c r="J93" s="181">
        <f>ROUND(I93*H93,2)</f>
        <v>0</v>
      </c>
      <c r="K93" s="177" t="s">
        <v>264</v>
      </c>
      <c r="L93" s="41"/>
      <c r="M93" s="182" t="s">
        <v>19</v>
      </c>
      <c r="N93" s="183" t="s">
        <v>43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140</v>
      </c>
      <c r="AT93" s="186" t="s">
        <v>135</v>
      </c>
      <c r="AU93" s="186" t="s">
        <v>79</v>
      </c>
      <c r="AY93" s="19" t="s">
        <v>132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141</v>
      </c>
      <c r="BK93" s="187">
        <f>ROUND(I93*H93,2)</f>
        <v>0</v>
      </c>
      <c r="BL93" s="19" t="s">
        <v>140</v>
      </c>
      <c r="BM93" s="186" t="s">
        <v>1110</v>
      </c>
    </row>
    <row r="94" spans="1:65" s="14" customFormat="1">
      <c r="B94" s="204"/>
      <c r="C94" s="205"/>
      <c r="D94" s="195" t="s">
        <v>145</v>
      </c>
      <c r="E94" s="206" t="s">
        <v>19</v>
      </c>
      <c r="F94" s="207" t="s">
        <v>79</v>
      </c>
      <c r="G94" s="205"/>
      <c r="H94" s="208">
        <v>1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145</v>
      </c>
      <c r="AU94" s="214" t="s">
        <v>79</v>
      </c>
      <c r="AV94" s="14" t="s">
        <v>141</v>
      </c>
      <c r="AW94" s="14" t="s">
        <v>33</v>
      </c>
      <c r="AX94" s="14" t="s">
        <v>71</v>
      </c>
      <c r="AY94" s="214" t="s">
        <v>132</v>
      </c>
    </row>
    <row r="95" spans="1:65" s="15" customFormat="1">
      <c r="B95" s="215"/>
      <c r="C95" s="216"/>
      <c r="D95" s="195" t="s">
        <v>145</v>
      </c>
      <c r="E95" s="217" t="s">
        <v>19</v>
      </c>
      <c r="F95" s="218" t="s">
        <v>147</v>
      </c>
      <c r="G95" s="216"/>
      <c r="H95" s="219">
        <v>1</v>
      </c>
      <c r="I95" s="220"/>
      <c r="J95" s="216"/>
      <c r="K95" s="216"/>
      <c r="L95" s="221"/>
      <c r="M95" s="248"/>
      <c r="N95" s="249"/>
      <c r="O95" s="249"/>
      <c r="P95" s="249"/>
      <c r="Q95" s="249"/>
      <c r="R95" s="249"/>
      <c r="S95" s="249"/>
      <c r="T95" s="250"/>
      <c r="AT95" s="225" t="s">
        <v>145</v>
      </c>
      <c r="AU95" s="225" t="s">
        <v>79</v>
      </c>
      <c r="AV95" s="15" t="s">
        <v>140</v>
      </c>
      <c r="AW95" s="15" t="s">
        <v>33</v>
      </c>
      <c r="AX95" s="15" t="s">
        <v>79</v>
      </c>
      <c r="AY95" s="225" t="s">
        <v>132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cm6SWG4k0rMcYGMjtCk1qIBf2F9Aj8KIEO38PpJRwp9m1dr4wJAM1/EGqibaIklABJbYUoxNj/3pqPnyPs2qJg==" saltValue="ZBWsTPauy8jV7/sTl+/+Kxr0vafuoZYR9XDluuu2/d8OHj20D75c/MQ0/+n0FcmUMdulZWYSZU9njX+PwPd7yw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s="1" customFormat="1" ht="37.5" customHeight="1"/>
    <row r="2" spans="2:11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7" customFormat="1" ht="45" customHeight="1">
      <c r="B3" s="260"/>
      <c r="C3" s="388" t="s">
        <v>1111</v>
      </c>
      <c r="D3" s="388"/>
      <c r="E3" s="388"/>
      <c r="F3" s="388"/>
      <c r="G3" s="388"/>
      <c r="H3" s="388"/>
      <c r="I3" s="388"/>
      <c r="J3" s="388"/>
      <c r="K3" s="261"/>
    </row>
    <row r="4" spans="2:11" s="1" customFormat="1" ht="25.5" customHeight="1">
      <c r="B4" s="262"/>
      <c r="C4" s="389" t="s">
        <v>1112</v>
      </c>
      <c r="D4" s="389"/>
      <c r="E4" s="389"/>
      <c r="F4" s="389"/>
      <c r="G4" s="389"/>
      <c r="H4" s="389"/>
      <c r="I4" s="389"/>
      <c r="J4" s="389"/>
      <c r="K4" s="263"/>
    </row>
    <row r="5" spans="2:11" s="1" customFormat="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s="1" customFormat="1" ht="15" customHeight="1">
      <c r="B6" s="262"/>
      <c r="C6" s="387" t="s">
        <v>1113</v>
      </c>
      <c r="D6" s="387"/>
      <c r="E6" s="387"/>
      <c r="F6" s="387"/>
      <c r="G6" s="387"/>
      <c r="H6" s="387"/>
      <c r="I6" s="387"/>
      <c r="J6" s="387"/>
      <c r="K6" s="263"/>
    </row>
    <row r="7" spans="2:11" s="1" customFormat="1" ht="15" customHeight="1">
      <c r="B7" s="266"/>
      <c r="C7" s="387" t="s">
        <v>1114</v>
      </c>
      <c r="D7" s="387"/>
      <c r="E7" s="387"/>
      <c r="F7" s="387"/>
      <c r="G7" s="387"/>
      <c r="H7" s="387"/>
      <c r="I7" s="387"/>
      <c r="J7" s="387"/>
      <c r="K7" s="263"/>
    </row>
    <row r="8" spans="2:11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s="1" customFormat="1" ht="15" customHeight="1">
      <c r="B9" s="266"/>
      <c r="C9" s="387" t="s">
        <v>1115</v>
      </c>
      <c r="D9" s="387"/>
      <c r="E9" s="387"/>
      <c r="F9" s="387"/>
      <c r="G9" s="387"/>
      <c r="H9" s="387"/>
      <c r="I9" s="387"/>
      <c r="J9" s="387"/>
      <c r="K9" s="263"/>
    </row>
    <row r="10" spans="2:11" s="1" customFormat="1" ht="15" customHeight="1">
      <c r="B10" s="266"/>
      <c r="C10" s="265"/>
      <c r="D10" s="387" t="s">
        <v>1116</v>
      </c>
      <c r="E10" s="387"/>
      <c r="F10" s="387"/>
      <c r="G10" s="387"/>
      <c r="H10" s="387"/>
      <c r="I10" s="387"/>
      <c r="J10" s="387"/>
      <c r="K10" s="263"/>
    </row>
    <row r="11" spans="2:11" s="1" customFormat="1" ht="15" customHeight="1">
      <c r="B11" s="266"/>
      <c r="C11" s="267"/>
      <c r="D11" s="387" t="s">
        <v>1117</v>
      </c>
      <c r="E11" s="387"/>
      <c r="F11" s="387"/>
      <c r="G11" s="387"/>
      <c r="H11" s="387"/>
      <c r="I11" s="387"/>
      <c r="J11" s="387"/>
      <c r="K11" s="263"/>
    </row>
    <row r="12" spans="2:11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pans="2:11" s="1" customFormat="1" ht="15" customHeight="1">
      <c r="B13" s="266"/>
      <c r="C13" s="267"/>
      <c r="D13" s="268" t="s">
        <v>1118</v>
      </c>
      <c r="E13" s="265"/>
      <c r="F13" s="265"/>
      <c r="G13" s="265"/>
      <c r="H13" s="265"/>
      <c r="I13" s="265"/>
      <c r="J13" s="265"/>
      <c r="K13" s="263"/>
    </row>
    <row r="14" spans="2:11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pans="2:11" s="1" customFormat="1" ht="15" customHeight="1">
      <c r="B15" s="266"/>
      <c r="C15" s="267"/>
      <c r="D15" s="387" t="s">
        <v>1119</v>
      </c>
      <c r="E15" s="387"/>
      <c r="F15" s="387"/>
      <c r="G15" s="387"/>
      <c r="H15" s="387"/>
      <c r="I15" s="387"/>
      <c r="J15" s="387"/>
      <c r="K15" s="263"/>
    </row>
    <row r="16" spans="2:11" s="1" customFormat="1" ht="15" customHeight="1">
      <c r="B16" s="266"/>
      <c r="C16" s="267"/>
      <c r="D16" s="387" t="s">
        <v>1120</v>
      </c>
      <c r="E16" s="387"/>
      <c r="F16" s="387"/>
      <c r="G16" s="387"/>
      <c r="H16" s="387"/>
      <c r="I16" s="387"/>
      <c r="J16" s="387"/>
      <c r="K16" s="263"/>
    </row>
    <row r="17" spans="2:11" s="1" customFormat="1" ht="15" customHeight="1">
      <c r="B17" s="266"/>
      <c r="C17" s="267"/>
      <c r="D17" s="387" t="s">
        <v>1121</v>
      </c>
      <c r="E17" s="387"/>
      <c r="F17" s="387"/>
      <c r="G17" s="387"/>
      <c r="H17" s="387"/>
      <c r="I17" s="387"/>
      <c r="J17" s="387"/>
      <c r="K17" s="263"/>
    </row>
    <row r="18" spans="2:11" s="1" customFormat="1" ht="15" customHeight="1">
      <c r="B18" s="266"/>
      <c r="C18" s="267"/>
      <c r="D18" s="267"/>
      <c r="E18" s="269" t="s">
        <v>78</v>
      </c>
      <c r="F18" s="387" t="s">
        <v>1122</v>
      </c>
      <c r="G18" s="387"/>
      <c r="H18" s="387"/>
      <c r="I18" s="387"/>
      <c r="J18" s="387"/>
      <c r="K18" s="263"/>
    </row>
    <row r="19" spans="2:11" s="1" customFormat="1" ht="15" customHeight="1">
      <c r="B19" s="266"/>
      <c r="C19" s="267"/>
      <c r="D19" s="267"/>
      <c r="E19" s="269" t="s">
        <v>1123</v>
      </c>
      <c r="F19" s="387" t="s">
        <v>1124</v>
      </c>
      <c r="G19" s="387"/>
      <c r="H19" s="387"/>
      <c r="I19" s="387"/>
      <c r="J19" s="387"/>
      <c r="K19" s="263"/>
    </row>
    <row r="20" spans="2:11" s="1" customFormat="1" ht="15" customHeight="1">
      <c r="B20" s="266"/>
      <c r="C20" s="267"/>
      <c r="D20" s="267"/>
      <c r="E20" s="269" t="s">
        <v>1125</v>
      </c>
      <c r="F20" s="387" t="s">
        <v>1126</v>
      </c>
      <c r="G20" s="387"/>
      <c r="H20" s="387"/>
      <c r="I20" s="387"/>
      <c r="J20" s="387"/>
      <c r="K20" s="263"/>
    </row>
    <row r="21" spans="2:11" s="1" customFormat="1" ht="15" customHeight="1">
      <c r="B21" s="266"/>
      <c r="C21" s="267"/>
      <c r="D21" s="267"/>
      <c r="E21" s="269" t="s">
        <v>1127</v>
      </c>
      <c r="F21" s="387" t="s">
        <v>1128</v>
      </c>
      <c r="G21" s="387"/>
      <c r="H21" s="387"/>
      <c r="I21" s="387"/>
      <c r="J21" s="387"/>
      <c r="K21" s="263"/>
    </row>
    <row r="22" spans="2:11" s="1" customFormat="1" ht="15" customHeight="1">
      <c r="B22" s="266"/>
      <c r="C22" s="267"/>
      <c r="D22" s="267"/>
      <c r="E22" s="269" t="s">
        <v>991</v>
      </c>
      <c r="F22" s="387" t="s">
        <v>992</v>
      </c>
      <c r="G22" s="387"/>
      <c r="H22" s="387"/>
      <c r="I22" s="387"/>
      <c r="J22" s="387"/>
      <c r="K22" s="263"/>
    </row>
    <row r="23" spans="2:11" s="1" customFormat="1" ht="15" customHeight="1">
      <c r="B23" s="266"/>
      <c r="C23" s="267"/>
      <c r="D23" s="267"/>
      <c r="E23" s="269" t="s">
        <v>1129</v>
      </c>
      <c r="F23" s="387" t="s">
        <v>1130</v>
      </c>
      <c r="G23" s="387"/>
      <c r="H23" s="387"/>
      <c r="I23" s="387"/>
      <c r="J23" s="387"/>
      <c r="K23" s="263"/>
    </row>
    <row r="24" spans="2:11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pans="2:11" s="1" customFormat="1" ht="15" customHeight="1">
      <c r="B25" s="266"/>
      <c r="C25" s="387" t="s">
        <v>1131</v>
      </c>
      <c r="D25" s="387"/>
      <c r="E25" s="387"/>
      <c r="F25" s="387"/>
      <c r="G25" s="387"/>
      <c r="H25" s="387"/>
      <c r="I25" s="387"/>
      <c r="J25" s="387"/>
      <c r="K25" s="263"/>
    </row>
    <row r="26" spans="2:11" s="1" customFormat="1" ht="15" customHeight="1">
      <c r="B26" s="266"/>
      <c r="C26" s="387" t="s">
        <v>1132</v>
      </c>
      <c r="D26" s="387"/>
      <c r="E26" s="387"/>
      <c r="F26" s="387"/>
      <c r="G26" s="387"/>
      <c r="H26" s="387"/>
      <c r="I26" s="387"/>
      <c r="J26" s="387"/>
      <c r="K26" s="263"/>
    </row>
    <row r="27" spans="2:11" s="1" customFormat="1" ht="15" customHeight="1">
      <c r="B27" s="266"/>
      <c r="C27" s="265"/>
      <c r="D27" s="387" t="s">
        <v>1133</v>
      </c>
      <c r="E27" s="387"/>
      <c r="F27" s="387"/>
      <c r="G27" s="387"/>
      <c r="H27" s="387"/>
      <c r="I27" s="387"/>
      <c r="J27" s="387"/>
      <c r="K27" s="263"/>
    </row>
    <row r="28" spans="2:11" s="1" customFormat="1" ht="15" customHeight="1">
      <c r="B28" s="266"/>
      <c r="C28" s="267"/>
      <c r="D28" s="387" t="s">
        <v>1134</v>
      </c>
      <c r="E28" s="387"/>
      <c r="F28" s="387"/>
      <c r="G28" s="387"/>
      <c r="H28" s="387"/>
      <c r="I28" s="387"/>
      <c r="J28" s="387"/>
      <c r="K28" s="263"/>
    </row>
    <row r="29" spans="2:11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pans="2:11" s="1" customFormat="1" ht="15" customHeight="1">
      <c r="B30" s="266"/>
      <c r="C30" s="267"/>
      <c r="D30" s="387" t="s">
        <v>1135</v>
      </c>
      <c r="E30" s="387"/>
      <c r="F30" s="387"/>
      <c r="G30" s="387"/>
      <c r="H30" s="387"/>
      <c r="I30" s="387"/>
      <c r="J30" s="387"/>
      <c r="K30" s="263"/>
    </row>
    <row r="31" spans="2:11" s="1" customFormat="1" ht="15" customHeight="1">
      <c r="B31" s="266"/>
      <c r="C31" s="267"/>
      <c r="D31" s="387" t="s">
        <v>1136</v>
      </c>
      <c r="E31" s="387"/>
      <c r="F31" s="387"/>
      <c r="G31" s="387"/>
      <c r="H31" s="387"/>
      <c r="I31" s="387"/>
      <c r="J31" s="387"/>
      <c r="K31" s="263"/>
    </row>
    <row r="32" spans="2:11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pans="2:11" s="1" customFormat="1" ht="15" customHeight="1">
      <c r="B33" s="266"/>
      <c r="C33" s="267"/>
      <c r="D33" s="387" t="s">
        <v>1137</v>
      </c>
      <c r="E33" s="387"/>
      <c r="F33" s="387"/>
      <c r="G33" s="387"/>
      <c r="H33" s="387"/>
      <c r="I33" s="387"/>
      <c r="J33" s="387"/>
      <c r="K33" s="263"/>
    </row>
    <row r="34" spans="2:11" s="1" customFormat="1" ht="15" customHeight="1">
      <c r="B34" s="266"/>
      <c r="C34" s="267"/>
      <c r="D34" s="387" t="s">
        <v>1138</v>
      </c>
      <c r="E34" s="387"/>
      <c r="F34" s="387"/>
      <c r="G34" s="387"/>
      <c r="H34" s="387"/>
      <c r="I34" s="387"/>
      <c r="J34" s="387"/>
      <c r="K34" s="263"/>
    </row>
    <row r="35" spans="2:11" s="1" customFormat="1" ht="15" customHeight="1">
      <c r="B35" s="266"/>
      <c r="C35" s="267"/>
      <c r="D35" s="387" t="s">
        <v>1139</v>
      </c>
      <c r="E35" s="387"/>
      <c r="F35" s="387"/>
      <c r="G35" s="387"/>
      <c r="H35" s="387"/>
      <c r="I35" s="387"/>
      <c r="J35" s="387"/>
      <c r="K35" s="263"/>
    </row>
    <row r="36" spans="2:11" s="1" customFormat="1" ht="15" customHeight="1">
      <c r="B36" s="266"/>
      <c r="C36" s="267"/>
      <c r="D36" s="265"/>
      <c r="E36" s="268" t="s">
        <v>118</v>
      </c>
      <c r="F36" s="265"/>
      <c r="G36" s="387" t="s">
        <v>1140</v>
      </c>
      <c r="H36" s="387"/>
      <c r="I36" s="387"/>
      <c r="J36" s="387"/>
      <c r="K36" s="263"/>
    </row>
    <row r="37" spans="2:11" s="1" customFormat="1" ht="30.75" customHeight="1">
      <c r="B37" s="266"/>
      <c r="C37" s="267"/>
      <c r="D37" s="265"/>
      <c r="E37" s="268" t="s">
        <v>1141</v>
      </c>
      <c r="F37" s="265"/>
      <c r="G37" s="387" t="s">
        <v>1142</v>
      </c>
      <c r="H37" s="387"/>
      <c r="I37" s="387"/>
      <c r="J37" s="387"/>
      <c r="K37" s="263"/>
    </row>
    <row r="38" spans="2:11" s="1" customFormat="1" ht="15" customHeight="1">
      <c r="B38" s="266"/>
      <c r="C38" s="267"/>
      <c r="D38" s="265"/>
      <c r="E38" s="268" t="s">
        <v>52</v>
      </c>
      <c r="F38" s="265"/>
      <c r="G38" s="387" t="s">
        <v>1143</v>
      </c>
      <c r="H38" s="387"/>
      <c r="I38" s="387"/>
      <c r="J38" s="387"/>
      <c r="K38" s="263"/>
    </row>
    <row r="39" spans="2:11" s="1" customFormat="1" ht="15" customHeight="1">
      <c r="B39" s="266"/>
      <c r="C39" s="267"/>
      <c r="D39" s="265"/>
      <c r="E39" s="268" t="s">
        <v>53</v>
      </c>
      <c r="F39" s="265"/>
      <c r="G39" s="387" t="s">
        <v>1144</v>
      </c>
      <c r="H39" s="387"/>
      <c r="I39" s="387"/>
      <c r="J39" s="387"/>
      <c r="K39" s="263"/>
    </row>
    <row r="40" spans="2:11" s="1" customFormat="1" ht="15" customHeight="1">
      <c r="B40" s="266"/>
      <c r="C40" s="267"/>
      <c r="D40" s="265"/>
      <c r="E40" s="268" t="s">
        <v>119</v>
      </c>
      <c r="F40" s="265"/>
      <c r="G40" s="387" t="s">
        <v>1145</v>
      </c>
      <c r="H40" s="387"/>
      <c r="I40" s="387"/>
      <c r="J40" s="387"/>
      <c r="K40" s="263"/>
    </row>
    <row r="41" spans="2:11" s="1" customFormat="1" ht="15" customHeight="1">
      <c r="B41" s="266"/>
      <c r="C41" s="267"/>
      <c r="D41" s="265"/>
      <c r="E41" s="268" t="s">
        <v>120</v>
      </c>
      <c r="F41" s="265"/>
      <c r="G41" s="387" t="s">
        <v>1146</v>
      </c>
      <c r="H41" s="387"/>
      <c r="I41" s="387"/>
      <c r="J41" s="387"/>
      <c r="K41" s="263"/>
    </row>
    <row r="42" spans="2:11" s="1" customFormat="1" ht="15" customHeight="1">
      <c r="B42" s="266"/>
      <c r="C42" s="267"/>
      <c r="D42" s="265"/>
      <c r="E42" s="268" t="s">
        <v>1147</v>
      </c>
      <c r="F42" s="265"/>
      <c r="G42" s="387" t="s">
        <v>1148</v>
      </c>
      <c r="H42" s="387"/>
      <c r="I42" s="387"/>
      <c r="J42" s="387"/>
      <c r="K42" s="263"/>
    </row>
    <row r="43" spans="2:11" s="1" customFormat="1" ht="15" customHeight="1">
      <c r="B43" s="266"/>
      <c r="C43" s="267"/>
      <c r="D43" s="265"/>
      <c r="E43" s="268"/>
      <c r="F43" s="265"/>
      <c r="G43" s="387" t="s">
        <v>1149</v>
      </c>
      <c r="H43" s="387"/>
      <c r="I43" s="387"/>
      <c r="J43" s="387"/>
      <c r="K43" s="263"/>
    </row>
    <row r="44" spans="2:11" s="1" customFormat="1" ht="15" customHeight="1">
      <c r="B44" s="266"/>
      <c r="C44" s="267"/>
      <c r="D44" s="265"/>
      <c r="E44" s="268" t="s">
        <v>1150</v>
      </c>
      <c r="F44" s="265"/>
      <c r="G44" s="387" t="s">
        <v>1151</v>
      </c>
      <c r="H44" s="387"/>
      <c r="I44" s="387"/>
      <c r="J44" s="387"/>
      <c r="K44" s="263"/>
    </row>
    <row r="45" spans="2:11" s="1" customFormat="1" ht="15" customHeight="1">
      <c r="B45" s="266"/>
      <c r="C45" s="267"/>
      <c r="D45" s="265"/>
      <c r="E45" s="268" t="s">
        <v>122</v>
      </c>
      <c r="F45" s="265"/>
      <c r="G45" s="387" t="s">
        <v>1152</v>
      </c>
      <c r="H45" s="387"/>
      <c r="I45" s="387"/>
      <c r="J45" s="387"/>
      <c r="K45" s="263"/>
    </row>
    <row r="46" spans="2:11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pans="2:11" s="1" customFormat="1" ht="15" customHeight="1">
      <c r="B47" s="266"/>
      <c r="C47" s="267"/>
      <c r="D47" s="387" t="s">
        <v>1153</v>
      </c>
      <c r="E47" s="387"/>
      <c r="F47" s="387"/>
      <c r="G47" s="387"/>
      <c r="H47" s="387"/>
      <c r="I47" s="387"/>
      <c r="J47" s="387"/>
      <c r="K47" s="263"/>
    </row>
    <row r="48" spans="2:11" s="1" customFormat="1" ht="15" customHeight="1">
      <c r="B48" s="266"/>
      <c r="C48" s="267"/>
      <c r="D48" s="267"/>
      <c r="E48" s="387" t="s">
        <v>1154</v>
      </c>
      <c r="F48" s="387"/>
      <c r="G48" s="387"/>
      <c r="H48" s="387"/>
      <c r="I48" s="387"/>
      <c r="J48" s="387"/>
      <c r="K48" s="263"/>
    </row>
    <row r="49" spans="2:11" s="1" customFormat="1" ht="15" customHeight="1">
      <c r="B49" s="266"/>
      <c r="C49" s="267"/>
      <c r="D49" s="267"/>
      <c r="E49" s="387" t="s">
        <v>1155</v>
      </c>
      <c r="F49" s="387"/>
      <c r="G49" s="387"/>
      <c r="H49" s="387"/>
      <c r="I49" s="387"/>
      <c r="J49" s="387"/>
      <c r="K49" s="263"/>
    </row>
    <row r="50" spans="2:11" s="1" customFormat="1" ht="15" customHeight="1">
      <c r="B50" s="266"/>
      <c r="C50" s="267"/>
      <c r="D50" s="267"/>
      <c r="E50" s="387" t="s">
        <v>1156</v>
      </c>
      <c r="F50" s="387"/>
      <c r="G50" s="387"/>
      <c r="H50" s="387"/>
      <c r="I50" s="387"/>
      <c r="J50" s="387"/>
      <c r="K50" s="263"/>
    </row>
    <row r="51" spans="2:11" s="1" customFormat="1" ht="15" customHeight="1">
      <c r="B51" s="266"/>
      <c r="C51" s="267"/>
      <c r="D51" s="387" t="s">
        <v>1157</v>
      </c>
      <c r="E51" s="387"/>
      <c r="F51" s="387"/>
      <c r="G51" s="387"/>
      <c r="H51" s="387"/>
      <c r="I51" s="387"/>
      <c r="J51" s="387"/>
      <c r="K51" s="263"/>
    </row>
    <row r="52" spans="2:11" s="1" customFormat="1" ht="25.5" customHeight="1">
      <c r="B52" s="262"/>
      <c r="C52" s="389" t="s">
        <v>1158</v>
      </c>
      <c r="D52" s="389"/>
      <c r="E52" s="389"/>
      <c r="F52" s="389"/>
      <c r="G52" s="389"/>
      <c r="H52" s="389"/>
      <c r="I52" s="389"/>
      <c r="J52" s="389"/>
      <c r="K52" s="263"/>
    </row>
    <row r="53" spans="2:11" s="1" customFormat="1" ht="5.25" customHeight="1">
      <c r="B53" s="262"/>
      <c r="C53" s="264"/>
      <c r="D53" s="264"/>
      <c r="E53" s="264"/>
      <c r="F53" s="264"/>
      <c r="G53" s="264"/>
      <c r="H53" s="264"/>
      <c r="I53" s="264"/>
      <c r="J53" s="264"/>
      <c r="K53" s="263"/>
    </row>
    <row r="54" spans="2:11" s="1" customFormat="1" ht="15" customHeight="1">
      <c r="B54" s="262"/>
      <c r="C54" s="387" t="s">
        <v>1159</v>
      </c>
      <c r="D54" s="387"/>
      <c r="E54" s="387"/>
      <c r="F54" s="387"/>
      <c r="G54" s="387"/>
      <c r="H54" s="387"/>
      <c r="I54" s="387"/>
      <c r="J54" s="387"/>
      <c r="K54" s="263"/>
    </row>
    <row r="55" spans="2:11" s="1" customFormat="1" ht="15" customHeight="1">
      <c r="B55" s="262"/>
      <c r="C55" s="387" t="s">
        <v>1160</v>
      </c>
      <c r="D55" s="387"/>
      <c r="E55" s="387"/>
      <c r="F55" s="387"/>
      <c r="G55" s="387"/>
      <c r="H55" s="387"/>
      <c r="I55" s="387"/>
      <c r="J55" s="387"/>
      <c r="K55" s="263"/>
    </row>
    <row r="56" spans="2:11" s="1" customFormat="1" ht="12.75" customHeight="1">
      <c r="B56" s="262"/>
      <c r="C56" s="265"/>
      <c r="D56" s="265"/>
      <c r="E56" s="265"/>
      <c r="F56" s="265"/>
      <c r="G56" s="265"/>
      <c r="H56" s="265"/>
      <c r="I56" s="265"/>
      <c r="J56" s="265"/>
      <c r="K56" s="263"/>
    </row>
    <row r="57" spans="2:11" s="1" customFormat="1" ht="15" customHeight="1">
      <c r="B57" s="262"/>
      <c r="C57" s="387" t="s">
        <v>1161</v>
      </c>
      <c r="D57" s="387"/>
      <c r="E57" s="387"/>
      <c r="F57" s="387"/>
      <c r="G57" s="387"/>
      <c r="H57" s="387"/>
      <c r="I57" s="387"/>
      <c r="J57" s="387"/>
      <c r="K57" s="263"/>
    </row>
    <row r="58" spans="2:11" s="1" customFormat="1" ht="15" customHeight="1">
      <c r="B58" s="262"/>
      <c r="C58" s="267"/>
      <c r="D58" s="387" t="s">
        <v>1162</v>
      </c>
      <c r="E58" s="387"/>
      <c r="F58" s="387"/>
      <c r="G58" s="387"/>
      <c r="H58" s="387"/>
      <c r="I58" s="387"/>
      <c r="J58" s="387"/>
      <c r="K58" s="263"/>
    </row>
    <row r="59" spans="2:11" s="1" customFormat="1" ht="15" customHeight="1">
      <c r="B59" s="262"/>
      <c r="C59" s="267"/>
      <c r="D59" s="387" t="s">
        <v>1163</v>
      </c>
      <c r="E59" s="387"/>
      <c r="F59" s="387"/>
      <c r="G59" s="387"/>
      <c r="H59" s="387"/>
      <c r="I59" s="387"/>
      <c r="J59" s="387"/>
      <c r="K59" s="263"/>
    </row>
    <row r="60" spans="2:11" s="1" customFormat="1" ht="15" customHeight="1">
      <c r="B60" s="262"/>
      <c r="C60" s="267"/>
      <c r="D60" s="387" t="s">
        <v>1164</v>
      </c>
      <c r="E60" s="387"/>
      <c r="F60" s="387"/>
      <c r="G60" s="387"/>
      <c r="H60" s="387"/>
      <c r="I60" s="387"/>
      <c r="J60" s="387"/>
      <c r="K60" s="263"/>
    </row>
    <row r="61" spans="2:11" s="1" customFormat="1" ht="15" customHeight="1">
      <c r="B61" s="262"/>
      <c r="C61" s="267"/>
      <c r="D61" s="387" t="s">
        <v>1165</v>
      </c>
      <c r="E61" s="387"/>
      <c r="F61" s="387"/>
      <c r="G61" s="387"/>
      <c r="H61" s="387"/>
      <c r="I61" s="387"/>
      <c r="J61" s="387"/>
      <c r="K61" s="263"/>
    </row>
    <row r="62" spans="2:11" s="1" customFormat="1" ht="15" customHeight="1">
      <c r="B62" s="262"/>
      <c r="C62" s="267"/>
      <c r="D62" s="391" t="s">
        <v>1166</v>
      </c>
      <c r="E62" s="391"/>
      <c r="F62" s="391"/>
      <c r="G62" s="391"/>
      <c r="H62" s="391"/>
      <c r="I62" s="391"/>
      <c r="J62" s="391"/>
      <c r="K62" s="263"/>
    </row>
    <row r="63" spans="2:11" s="1" customFormat="1" ht="15" customHeight="1">
      <c r="B63" s="262"/>
      <c r="C63" s="267"/>
      <c r="D63" s="387" t="s">
        <v>1167</v>
      </c>
      <c r="E63" s="387"/>
      <c r="F63" s="387"/>
      <c r="G63" s="387"/>
      <c r="H63" s="387"/>
      <c r="I63" s="387"/>
      <c r="J63" s="387"/>
      <c r="K63" s="263"/>
    </row>
    <row r="64" spans="2:11" s="1" customFormat="1" ht="12.75" customHeight="1">
      <c r="B64" s="262"/>
      <c r="C64" s="267"/>
      <c r="D64" s="267"/>
      <c r="E64" s="270"/>
      <c r="F64" s="267"/>
      <c r="G64" s="267"/>
      <c r="H64" s="267"/>
      <c r="I64" s="267"/>
      <c r="J64" s="267"/>
      <c r="K64" s="263"/>
    </row>
    <row r="65" spans="2:11" s="1" customFormat="1" ht="15" customHeight="1">
      <c r="B65" s="262"/>
      <c r="C65" s="267"/>
      <c r="D65" s="387" t="s">
        <v>1168</v>
      </c>
      <c r="E65" s="387"/>
      <c r="F65" s="387"/>
      <c r="G65" s="387"/>
      <c r="H65" s="387"/>
      <c r="I65" s="387"/>
      <c r="J65" s="387"/>
      <c r="K65" s="263"/>
    </row>
    <row r="66" spans="2:11" s="1" customFormat="1" ht="15" customHeight="1">
      <c r="B66" s="262"/>
      <c r="C66" s="267"/>
      <c r="D66" s="391" t="s">
        <v>1169</v>
      </c>
      <c r="E66" s="391"/>
      <c r="F66" s="391"/>
      <c r="G66" s="391"/>
      <c r="H66" s="391"/>
      <c r="I66" s="391"/>
      <c r="J66" s="391"/>
      <c r="K66" s="263"/>
    </row>
    <row r="67" spans="2:11" s="1" customFormat="1" ht="15" customHeight="1">
      <c r="B67" s="262"/>
      <c r="C67" s="267"/>
      <c r="D67" s="387" t="s">
        <v>1170</v>
      </c>
      <c r="E67" s="387"/>
      <c r="F67" s="387"/>
      <c r="G67" s="387"/>
      <c r="H67" s="387"/>
      <c r="I67" s="387"/>
      <c r="J67" s="387"/>
      <c r="K67" s="263"/>
    </row>
    <row r="68" spans="2:11" s="1" customFormat="1" ht="15" customHeight="1">
      <c r="B68" s="262"/>
      <c r="C68" s="267"/>
      <c r="D68" s="387" t="s">
        <v>1171</v>
      </c>
      <c r="E68" s="387"/>
      <c r="F68" s="387"/>
      <c r="G68" s="387"/>
      <c r="H68" s="387"/>
      <c r="I68" s="387"/>
      <c r="J68" s="387"/>
      <c r="K68" s="263"/>
    </row>
    <row r="69" spans="2:11" s="1" customFormat="1" ht="15" customHeight="1">
      <c r="B69" s="262"/>
      <c r="C69" s="267"/>
      <c r="D69" s="387" t="s">
        <v>1172</v>
      </c>
      <c r="E69" s="387"/>
      <c r="F69" s="387"/>
      <c r="G69" s="387"/>
      <c r="H69" s="387"/>
      <c r="I69" s="387"/>
      <c r="J69" s="387"/>
      <c r="K69" s="263"/>
    </row>
    <row r="70" spans="2:11" s="1" customFormat="1" ht="15" customHeight="1">
      <c r="B70" s="262"/>
      <c r="C70" s="267"/>
      <c r="D70" s="387" t="s">
        <v>1173</v>
      </c>
      <c r="E70" s="387"/>
      <c r="F70" s="387"/>
      <c r="G70" s="387"/>
      <c r="H70" s="387"/>
      <c r="I70" s="387"/>
      <c r="J70" s="387"/>
      <c r="K70" s="263"/>
    </row>
    <row r="71" spans="2:1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pans="2:11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pans="2:11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pans="2:11" s="1" customFormat="1" ht="45" customHeight="1">
      <c r="B75" s="279"/>
      <c r="C75" s="390" t="s">
        <v>1174</v>
      </c>
      <c r="D75" s="390"/>
      <c r="E75" s="390"/>
      <c r="F75" s="390"/>
      <c r="G75" s="390"/>
      <c r="H75" s="390"/>
      <c r="I75" s="390"/>
      <c r="J75" s="390"/>
      <c r="K75" s="280"/>
    </row>
    <row r="76" spans="2:11" s="1" customFormat="1" ht="17.25" customHeight="1">
      <c r="B76" s="279"/>
      <c r="C76" s="281" t="s">
        <v>1175</v>
      </c>
      <c r="D76" s="281"/>
      <c r="E76" s="281"/>
      <c r="F76" s="281" t="s">
        <v>1176</v>
      </c>
      <c r="G76" s="282"/>
      <c r="H76" s="281" t="s">
        <v>53</v>
      </c>
      <c r="I76" s="281" t="s">
        <v>56</v>
      </c>
      <c r="J76" s="281" t="s">
        <v>1177</v>
      </c>
      <c r="K76" s="280"/>
    </row>
    <row r="77" spans="2:11" s="1" customFormat="1" ht="17.25" customHeight="1">
      <c r="B77" s="279"/>
      <c r="C77" s="283" t="s">
        <v>1178</v>
      </c>
      <c r="D77" s="283"/>
      <c r="E77" s="283"/>
      <c r="F77" s="284" t="s">
        <v>1179</v>
      </c>
      <c r="G77" s="285"/>
      <c r="H77" s="283"/>
      <c r="I77" s="283"/>
      <c r="J77" s="283" t="s">
        <v>1180</v>
      </c>
      <c r="K77" s="280"/>
    </row>
    <row r="78" spans="2:11" s="1" customFormat="1" ht="5.25" customHeight="1">
      <c r="B78" s="279"/>
      <c r="C78" s="286"/>
      <c r="D78" s="286"/>
      <c r="E78" s="286"/>
      <c r="F78" s="286"/>
      <c r="G78" s="287"/>
      <c r="H78" s="286"/>
      <c r="I78" s="286"/>
      <c r="J78" s="286"/>
      <c r="K78" s="280"/>
    </row>
    <row r="79" spans="2:11" s="1" customFormat="1" ht="15" customHeight="1">
      <c r="B79" s="279"/>
      <c r="C79" s="268" t="s">
        <v>52</v>
      </c>
      <c r="D79" s="288"/>
      <c r="E79" s="288"/>
      <c r="F79" s="289" t="s">
        <v>1181</v>
      </c>
      <c r="G79" s="290"/>
      <c r="H79" s="268" t="s">
        <v>1182</v>
      </c>
      <c r="I79" s="268" t="s">
        <v>1183</v>
      </c>
      <c r="J79" s="268">
        <v>20</v>
      </c>
      <c r="K79" s="280"/>
    </row>
    <row r="80" spans="2:11" s="1" customFormat="1" ht="15" customHeight="1">
      <c r="B80" s="279"/>
      <c r="C80" s="268" t="s">
        <v>1184</v>
      </c>
      <c r="D80" s="268"/>
      <c r="E80" s="268"/>
      <c r="F80" s="289" t="s">
        <v>1181</v>
      </c>
      <c r="G80" s="290"/>
      <c r="H80" s="268" t="s">
        <v>1185</v>
      </c>
      <c r="I80" s="268" t="s">
        <v>1183</v>
      </c>
      <c r="J80" s="268">
        <v>120</v>
      </c>
      <c r="K80" s="280"/>
    </row>
    <row r="81" spans="2:11" s="1" customFormat="1" ht="15" customHeight="1">
      <c r="B81" s="291"/>
      <c r="C81" s="268" t="s">
        <v>1186</v>
      </c>
      <c r="D81" s="268"/>
      <c r="E81" s="268"/>
      <c r="F81" s="289" t="s">
        <v>1187</v>
      </c>
      <c r="G81" s="290"/>
      <c r="H81" s="268" t="s">
        <v>1188</v>
      </c>
      <c r="I81" s="268" t="s">
        <v>1183</v>
      </c>
      <c r="J81" s="268">
        <v>50</v>
      </c>
      <c r="K81" s="280"/>
    </row>
    <row r="82" spans="2:11" s="1" customFormat="1" ht="15" customHeight="1">
      <c r="B82" s="291"/>
      <c r="C82" s="268" t="s">
        <v>1189</v>
      </c>
      <c r="D82" s="268"/>
      <c r="E82" s="268"/>
      <c r="F82" s="289" t="s">
        <v>1181</v>
      </c>
      <c r="G82" s="290"/>
      <c r="H82" s="268" t="s">
        <v>1190</v>
      </c>
      <c r="I82" s="268" t="s">
        <v>1191</v>
      </c>
      <c r="J82" s="268"/>
      <c r="K82" s="280"/>
    </row>
    <row r="83" spans="2:11" s="1" customFormat="1" ht="15" customHeight="1">
      <c r="B83" s="291"/>
      <c r="C83" s="292" t="s">
        <v>1192</v>
      </c>
      <c r="D83" s="292"/>
      <c r="E83" s="292"/>
      <c r="F83" s="293" t="s">
        <v>1187</v>
      </c>
      <c r="G83" s="292"/>
      <c r="H83" s="292" t="s">
        <v>1193</v>
      </c>
      <c r="I83" s="292" t="s">
        <v>1183</v>
      </c>
      <c r="J83" s="292">
        <v>15</v>
      </c>
      <c r="K83" s="280"/>
    </row>
    <row r="84" spans="2:11" s="1" customFormat="1" ht="15" customHeight="1">
      <c r="B84" s="291"/>
      <c r="C84" s="292" t="s">
        <v>1194</v>
      </c>
      <c r="D84" s="292"/>
      <c r="E84" s="292"/>
      <c r="F84" s="293" t="s">
        <v>1187</v>
      </c>
      <c r="G84" s="292"/>
      <c r="H84" s="292" t="s">
        <v>1195</v>
      </c>
      <c r="I84" s="292" t="s">
        <v>1183</v>
      </c>
      <c r="J84" s="292">
        <v>15</v>
      </c>
      <c r="K84" s="280"/>
    </row>
    <row r="85" spans="2:11" s="1" customFormat="1" ht="15" customHeight="1">
      <c r="B85" s="291"/>
      <c r="C85" s="292" t="s">
        <v>1196</v>
      </c>
      <c r="D85" s="292"/>
      <c r="E85" s="292"/>
      <c r="F85" s="293" t="s">
        <v>1187</v>
      </c>
      <c r="G85" s="292"/>
      <c r="H85" s="292" t="s">
        <v>1197</v>
      </c>
      <c r="I85" s="292" t="s">
        <v>1183</v>
      </c>
      <c r="J85" s="292">
        <v>20</v>
      </c>
      <c r="K85" s="280"/>
    </row>
    <row r="86" spans="2:11" s="1" customFormat="1" ht="15" customHeight="1">
      <c r="B86" s="291"/>
      <c r="C86" s="292" t="s">
        <v>1198</v>
      </c>
      <c r="D86" s="292"/>
      <c r="E86" s="292"/>
      <c r="F86" s="293" t="s">
        <v>1187</v>
      </c>
      <c r="G86" s="292"/>
      <c r="H86" s="292" t="s">
        <v>1199</v>
      </c>
      <c r="I86" s="292" t="s">
        <v>1183</v>
      </c>
      <c r="J86" s="292">
        <v>20</v>
      </c>
      <c r="K86" s="280"/>
    </row>
    <row r="87" spans="2:11" s="1" customFormat="1" ht="15" customHeight="1">
      <c r="B87" s="291"/>
      <c r="C87" s="268" t="s">
        <v>1200</v>
      </c>
      <c r="D87" s="268"/>
      <c r="E87" s="268"/>
      <c r="F87" s="289" t="s">
        <v>1187</v>
      </c>
      <c r="G87" s="290"/>
      <c r="H87" s="268" t="s">
        <v>1201</v>
      </c>
      <c r="I87" s="268" t="s">
        <v>1183</v>
      </c>
      <c r="J87" s="268">
        <v>50</v>
      </c>
      <c r="K87" s="280"/>
    </row>
    <row r="88" spans="2:11" s="1" customFormat="1" ht="15" customHeight="1">
      <c r="B88" s="291"/>
      <c r="C88" s="268" t="s">
        <v>1202</v>
      </c>
      <c r="D88" s="268"/>
      <c r="E88" s="268"/>
      <c r="F88" s="289" t="s">
        <v>1187</v>
      </c>
      <c r="G88" s="290"/>
      <c r="H88" s="268" t="s">
        <v>1203</v>
      </c>
      <c r="I88" s="268" t="s">
        <v>1183</v>
      </c>
      <c r="J88" s="268">
        <v>20</v>
      </c>
      <c r="K88" s="280"/>
    </row>
    <row r="89" spans="2:11" s="1" customFormat="1" ht="15" customHeight="1">
      <c r="B89" s="291"/>
      <c r="C89" s="268" t="s">
        <v>1204</v>
      </c>
      <c r="D89" s="268"/>
      <c r="E89" s="268"/>
      <c r="F89" s="289" t="s">
        <v>1187</v>
      </c>
      <c r="G89" s="290"/>
      <c r="H89" s="268" t="s">
        <v>1205</v>
      </c>
      <c r="I89" s="268" t="s">
        <v>1183</v>
      </c>
      <c r="J89" s="268">
        <v>20</v>
      </c>
      <c r="K89" s="280"/>
    </row>
    <row r="90" spans="2:11" s="1" customFormat="1" ht="15" customHeight="1">
      <c r="B90" s="291"/>
      <c r="C90" s="268" t="s">
        <v>1206</v>
      </c>
      <c r="D90" s="268"/>
      <c r="E90" s="268"/>
      <c r="F90" s="289" t="s">
        <v>1187</v>
      </c>
      <c r="G90" s="290"/>
      <c r="H90" s="268" t="s">
        <v>1207</v>
      </c>
      <c r="I90" s="268" t="s">
        <v>1183</v>
      </c>
      <c r="J90" s="268">
        <v>50</v>
      </c>
      <c r="K90" s="280"/>
    </row>
    <row r="91" spans="2:11" s="1" customFormat="1" ht="15" customHeight="1">
      <c r="B91" s="291"/>
      <c r="C91" s="268" t="s">
        <v>1208</v>
      </c>
      <c r="D91" s="268"/>
      <c r="E91" s="268"/>
      <c r="F91" s="289" t="s">
        <v>1187</v>
      </c>
      <c r="G91" s="290"/>
      <c r="H91" s="268" t="s">
        <v>1208</v>
      </c>
      <c r="I91" s="268" t="s">
        <v>1183</v>
      </c>
      <c r="J91" s="268">
        <v>50</v>
      </c>
      <c r="K91" s="280"/>
    </row>
    <row r="92" spans="2:11" s="1" customFormat="1" ht="15" customHeight="1">
      <c r="B92" s="291"/>
      <c r="C92" s="268" t="s">
        <v>1209</v>
      </c>
      <c r="D92" s="268"/>
      <c r="E92" s="268"/>
      <c r="F92" s="289" t="s">
        <v>1187</v>
      </c>
      <c r="G92" s="290"/>
      <c r="H92" s="268" t="s">
        <v>1210</v>
      </c>
      <c r="I92" s="268" t="s">
        <v>1183</v>
      </c>
      <c r="J92" s="268">
        <v>255</v>
      </c>
      <c r="K92" s="280"/>
    </row>
    <row r="93" spans="2:11" s="1" customFormat="1" ht="15" customHeight="1">
      <c r="B93" s="291"/>
      <c r="C93" s="268" t="s">
        <v>1211</v>
      </c>
      <c r="D93" s="268"/>
      <c r="E93" s="268"/>
      <c r="F93" s="289" t="s">
        <v>1181</v>
      </c>
      <c r="G93" s="290"/>
      <c r="H93" s="268" t="s">
        <v>1212</v>
      </c>
      <c r="I93" s="268" t="s">
        <v>1213</v>
      </c>
      <c r="J93" s="268"/>
      <c r="K93" s="280"/>
    </row>
    <row r="94" spans="2:11" s="1" customFormat="1" ht="15" customHeight="1">
      <c r="B94" s="291"/>
      <c r="C94" s="268" t="s">
        <v>1214</v>
      </c>
      <c r="D94" s="268"/>
      <c r="E94" s="268"/>
      <c r="F94" s="289" t="s">
        <v>1181</v>
      </c>
      <c r="G94" s="290"/>
      <c r="H94" s="268" t="s">
        <v>1215</v>
      </c>
      <c r="I94" s="268" t="s">
        <v>1216</v>
      </c>
      <c r="J94" s="268"/>
      <c r="K94" s="280"/>
    </row>
    <row r="95" spans="2:11" s="1" customFormat="1" ht="15" customHeight="1">
      <c r="B95" s="291"/>
      <c r="C95" s="268" t="s">
        <v>1217</v>
      </c>
      <c r="D95" s="268"/>
      <c r="E95" s="268"/>
      <c r="F95" s="289" t="s">
        <v>1181</v>
      </c>
      <c r="G95" s="290"/>
      <c r="H95" s="268" t="s">
        <v>1217</v>
      </c>
      <c r="I95" s="268" t="s">
        <v>1216</v>
      </c>
      <c r="J95" s="268"/>
      <c r="K95" s="280"/>
    </row>
    <row r="96" spans="2:11" s="1" customFormat="1" ht="15" customHeight="1">
      <c r="B96" s="291"/>
      <c r="C96" s="268" t="s">
        <v>37</v>
      </c>
      <c r="D96" s="268"/>
      <c r="E96" s="268"/>
      <c r="F96" s="289" t="s">
        <v>1181</v>
      </c>
      <c r="G96" s="290"/>
      <c r="H96" s="268" t="s">
        <v>1218</v>
      </c>
      <c r="I96" s="268" t="s">
        <v>1216</v>
      </c>
      <c r="J96" s="268"/>
      <c r="K96" s="280"/>
    </row>
    <row r="97" spans="2:11" s="1" customFormat="1" ht="15" customHeight="1">
      <c r="B97" s="291"/>
      <c r="C97" s="268" t="s">
        <v>47</v>
      </c>
      <c r="D97" s="268"/>
      <c r="E97" s="268"/>
      <c r="F97" s="289" t="s">
        <v>1181</v>
      </c>
      <c r="G97" s="290"/>
      <c r="H97" s="268" t="s">
        <v>1219</v>
      </c>
      <c r="I97" s="268" t="s">
        <v>1216</v>
      </c>
      <c r="J97" s="268"/>
      <c r="K97" s="280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pans="2:1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pans="2:11" s="1" customFormat="1" ht="45" customHeight="1">
      <c r="B102" s="279"/>
      <c r="C102" s="390" t="s">
        <v>1220</v>
      </c>
      <c r="D102" s="390"/>
      <c r="E102" s="390"/>
      <c r="F102" s="390"/>
      <c r="G102" s="390"/>
      <c r="H102" s="390"/>
      <c r="I102" s="390"/>
      <c r="J102" s="390"/>
      <c r="K102" s="280"/>
    </row>
    <row r="103" spans="2:11" s="1" customFormat="1" ht="17.25" customHeight="1">
      <c r="B103" s="279"/>
      <c r="C103" s="281" t="s">
        <v>1175</v>
      </c>
      <c r="D103" s="281"/>
      <c r="E103" s="281"/>
      <c r="F103" s="281" t="s">
        <v>1176</v>
      </c>
      <c r="G103" s="282"/>
      <c r="H103" s="281" t="s">
        <v>53</v>
      </c>
      <c r="I103" s="281" t="s">
        <v>56</v>
      </c>
      <c r="J103" s="281" t="s">
        <v>1177</v>
      </c>
      <c r="K103" s="280"/>
    </row>
    <row r="104" spans="2:11" s="1" customFormat="1" ht="17.25" customHeight="1">
      <c r="B104" s="279"/>
      <c r="C104" s="283" t="s">
        <v>1178</v>
      </c>
      <c r="D104" s="283"/>
      <c r="E104" s="283"/>
      <c r="F104" s="284" t="s">
        <v>1179</v>
      </c>
      <c r="G104" s="285"/>
      <c r="H104" s="283"/>
      <c r="I104" s="283"/>
      <c r="J104" s="283" t="s">
        <v>1180</v>
      </c>
      <c r="K104" s="280"/>
    </row>
    <row r="105" spans="2:11" s="1" customFormat="1" ht="5.25" customHeight="1">
      <c r="B105" s="279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pans="2:11" s="1" customFormat="1" ht="15" customHeight="1">
      <c r="B106" s="279"/>
      <c r="C106" s="268" t="s">
        <v>52</v>
      </c>
      <c r="D106" s="288"/>
      <c r="E106" s="288"/>
      <c r="F106" s="289" t="s">
        <v>1181</v>
      </c>
      <c r="G106" s="268"/>
      <c r="H106" s="268" t="s">
        <v>1221</v>
      </c>
      <c r="I106" s="268" t="s">
        <v>1183</v>
      </c>
      <c r="J106" s="268">
        <v>20</v>
      </c>
      <c r="K106" s="280"/>
    </row>
    <row r="107" spans="2:11" s="1" customFormat="1" ht="15" customHeight="1">
      <c r="B107" s="279"/>
      <c r="C107" s="268" t="s">
        <v>1184</v>
      </c>
      <c r="D107" s="268"/>
      <c r="E107" s="268"/>
      <c r="F107" s="289" t="s">
        <v>1181</v>
      </c>
      <c r="G107" s="268"/>
      <c r="H107" s="268" t="s">
        <v>1221</v>
      </c>
      <c r="I107" s="268" t="s">
        <v>1183</v>
      </c>
      <c r="J107" s="268">
        <v>120</v>
      </c>
      <c r="K107" s="280"/>
    </row>
    <row r="108" spans="2:11" s="1" customFormat="1" ht="15" customHeight="1">
      <c r="B108" s="291"/>
      <c r="C108" s="268" t="s">
        <v>1186</v>
      </c>
      <c r="D108" s="268"/>
      <c r="E108" s="268"/>
      <c r="F108" s="289" t="s">
        <v>1187</v>
      </c>
      <c r="G108" s="268"/>
      <c r="H108" s="268" t="s">
        <v>1221</v>
      </c>
      <c r="I108" s="268" t="s">
        <v>1183</v>
      </c>
      <c r="J108" s="268">
        <v>50</v>
      </c>
      <c r="K108" s="280"/>
    </row>
    <row r="109" spans="2:11" s="1" customFormat="1" ht="15" customHeight="1">
      <c r="B109" s="291"/>
      <c r="C109" s="268" t="s">
        <v>1189</v>
      </c>
      <c r="D109" s="268"/>
      <c r="E109" s="268"/>
      <c r="F109" s="289" t="s">
        <v>1181</v>
      </c>
      <c r="G109" s="268"/>
      <c r="H109" s="268" t="s">
        <v>1221</v>
      </c>
      <c r="I109" s="268" t="s">
        <v>1191</v>
      </c>
      <c r="J109" s="268"/>
      <c r="K109" s="280"/>
    </row>
    <row r="110" spans="2:11" s="1" customFormat="1" ht="15" customHeight="1">
      <c r="B110" s="291"/>
      <c r="C110" s="268" t="s">
        <v>1200</v>
      </c>
      <c r="D110" s="268"/>
      <c r="E110" s="268"/>
      <c r="F110" s="289" t="s">
        <v>1187</v>
      </c>
      <c r="G110" s="268"/>
      <c r="H110" s="268" t="s">
        <v>1221</v>
      </c>
      <c r="I110" s="268" t="s">
        <v>1183</v>
      </c>
      <c r="J110" s="268">
        <v>50</v>
      </c>
      <c r="K110" s="280"/>
    </row>
    <row r="111" spans="2:11" s="1" customFormat="1" ht="15" customHeight="1">
      <c r="B111" s="291"/>
      <c r="C111" s="268" t="s">
        <v>1208</v>
      </c>
      <c r="D111" s="268"/>
      <c r="E111" s="268"/>
      <c r="F111" s="289" t="s">
        <v>1187</v>
      </c>
      <c r="G111" s="268"/>
      <c r="H111" s="268" t="s">
        <v>1221</v>
      </c>
      <c r="I111" s="268" t="s">
        <v>1183</v>
      </c>
      <c r="J111" s="268">
        <v>50</v>
      </c>
      <c r="K111" s="280"/>
    </row>
    <row r="112" spans="2:11" s="1" customFormat="1" ht="15" customHeight="1">
      <c r="B112" s="291"/>
      <c r="C112" s="268" t="s">
        <v>1206</v>
      </c>
      <c r="D112" s="268"/>
      <c r="E112" s="268"/>
      <c r="F112" s="289" t="s">
        <v>1187</v>
      </c>
      <c r="G112" s="268"/>
      <c r="H112" s="268" t="s">
        <v>1221</v>
      </c>
      <c r="I112" s="268" t="s">
        <v>1183</v>
      </c>
      <c r="J112" s="268">
        <v>50</v>
      </c>
      <c r="K112" s="280"/>
    </row>
    <row r="113" spans="2:11" s="1" customFormat="1" ht="15" customHeight="1">
      <c r="B113" s="291"/>
      <c r="C113" s="268" t="s">
        <v>52</v>
      </c>
      <c r="D113" s="268"/>
      <c r="E113" s="268"/>
      <c r="F113" s="289" t="s">
        <v>1181</v>
      </c>
      <c r="G113" s="268"/>
      <c r="H113" s="268" t="s">
        <v>1222</v>
      </c>
      <c r="I113" s="268" t="s">
        <v>1183</v>
      </c>
      <c r="J113" s="268">
        <v>20</v>
      </c>
      <c r="K113" s="280"/>
    </row>
    <row r="114" spans="2:11" s="1" customFormat="1" ht="15" customHeight="1">
      <c r="B114" s="291"/>
      <c r="C114" s="268" t="s">
        <v>1223</v>
      </c>
      <c r="D114" s="268"/>
      <c r="E114" s="268"/>
      <c r="F114" s="289" t="s">
        <v>1181</v>
      </c>
      <c r="G114" s="268"/>
      <c r="H114" s="268" t="s">
        <v>1224</v>
      </c>
      <c r="I114" s="268" t="s">
        <v>1183</v>
      </c>
      <c r="J114" s="268">
        <v>120</v>
      </c>
      <c r="K114" s="280"/>
    </row>
    <row r="115" spans="2:11" s="1" customFormat="1" ht="15" customHeight="1">
      <c r="B115" s="291"/>
      <c r="C115" s="268" t="s">
        <v>37</v>
      </c>
      <c r="D115" s="268"/>
      <c r="E115" s="268"/>
      <c r="F115" s="289" t="s">
        <v>1181</v>
      </c>
      <c r="G115" s="268"/>
      <c r="H115" s="268" t="s">
        <v>1225</v>
      </c>
      <c r="I115" s="268" t="s">
        <v>1216</v>
      </c>
      <c r="J115" s="268"/>
      <c r="K115" s="280"/>
    </row>
    <row r="116" spans="2:11" s="1" customFormat="1" ht="15" customHeight="1">
      <c r="B116" s="291"/>
      <c r="C116" s="268" t="s">
        <v>47</v>
      </c>
      <c r="D116" s="268"/>
      <c r="E116" s="268"/>
      <c r="F116" s="289" t="s">
        <v>1181</v>
      </c>
      <c r="G116" s="268"/>
      <c r="H116" s="268" t="s">
        <v>1226</v>
      </c>
      <c r="I116" s="268" t="s">
        <v>1216</v>
      </c>
      <c r="J116" s="268"/>
      <c r="K116" s="280"/>
    </row>
    <row r="117" spans="2:11" s="1" customFormat="1" ht="15" customHeight="1">
      <c r="B117" s="291"/>
      <c r="C117" s="268" t="s">
        <v>56</v>
      </c>
      <c r="D117" s="268"/>
      <c r="E117" s="268"/>
      <c r="F117" s="289" t="s">
        <v>1181</v>
      </c>
      <c r="G117" s="268"/>
      <c r="H117" s="268" t="s">
        <v>1227</v>
      </c>
      <c r="I117" s="268" t="s">
        <v>1228</v>
      </c>
      <c r="J117" s="268"/>
      <c r="K117" s="280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pans="2:11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pans="2:1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pans="2:11" s="1" customFormat="1" ht="45" customHeight="1">
      <c r="B122" s="307"/>
      <c r="C122" s="388" t="s">
        <v>1229</v>
      </c>
      <c r="D122" s="388"/>
      <c r="E122" s="388"/>
      <c r="F122" s="388"/>
      <c r="G122" s="388"/>
      <c r="H122" s="388"/>
      <c r="I122" s="388"/>
      <c r="J122" s="388"/>
      <c r="K122" s="308"/>
    </row>
    <row r="123" spans="2:11" s="1" customFormat="1" ht="17.25" customHeight="1">
      <c r="B123" s="309"/>
      <c r="C123" s="281" t="s">
        <v>1175</v>
      </c>
      <c r="D123" s="281"/>
      <c r="E123" s="281"/>
      <c r="F123" s="281" t="s">
        <v>1176</v>
      </c>
      <c r="G123" s="282"/>
      <c r="H123" s="281" t="s">
        <v>53</v>
      </c>
      <c r="I123" s="281" t="s">
        <v>56</v>
      </c>
      <c r="J123" s="281" t="s">
        <v>1177</v>
      </c>
      <c r="K123" s="310"/>
    </row>
    <row r="124" spans="2:11" s="1" customFormat="1" ht="17.25" customHeight="1">
      <c r="B124" s="309"/>
      <c r="C124" s="283" t="s">
        <v>1178</v>
      </c>
      <c r="D124" s="283"/>
      <c r="E124" s="283"/>
      <c r="F124" s="284" t="s">
        <v>1179</v>
      </c>
      <c r="G124" s="285"/>
      <c r="H124" s="283"/>
      <c r="I124" s="283"/>
      <c r="J124" s="283" t="s">
        <v>1180</v>
      </c>
      <c r="K124" s="310"/>
    </row>
    <row r="125" spans="2:11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pans="2:11" s="1" customFormat="1" ht="15" customHeight="1">
      <c r="B126" s="311"/>
      <c r="C126" s="268" t="s">
        <v>1184</v>
      </c>
      <c r="D126" s="288"/>
      <c r="E126" s="288"/>
      <c r="F126" s="289" t="s">
        <v>1181</v>
      </c>
      <c r="G126" s="268"/>
      <c r="H126" s="268" t="s">
        <v>1221</v>
      </c>
      <c r="I126" s="268" t="s">
        <v>1183</v>
      </c>
      <c r="J126" s="268">
        <v>120</v>
      </c>
      <c r="K126" s="314"/>
    </row>
    <row r="127" spans="2:11" s="1" customFormat="1" ht="15" customHeight="1">
      <c r="B127" s="311"/>
      <c r="C127" s="268" t="s">
        <v>1230</v>
      </c>
      <c r="D127" s="268"/>
      <c r="E127" s="268"/>
      <c r="F127" s="289" t="s">
        <v>1181</v>
      </c>
      <c r="G127" s="268"/>
      <c r="H127" s="268" t="s">
        <v>1231</v>
      </c>
      <c r="I127" s="268" t="s">
        <v>1183</v>
      </c>
      <c r="J127" s="268" t="s">
        <v>1232</v>
      </c>
      <c r="K127" s="314"/>
    </row>
    <row r="128" spans="2:11" s="1" customFormat="1" ht="15" customHeight="1">
      <c r="B128" s="311"/>
      <c r="C128" s="268" t="s">
        <v>1129</v>
      </c>
      <c r="D128" s="268"/>
      <c r="E128" s="268"/>
      <c r="F128" s="289" t="s">
        <v>1181</v>
      </c>
      <c r="G128" s="268"/>
      <c r="H128" s="268" t="s">
        <v>1233</v>
      </c>
      <c r="I128" s="268" t="s">
        <v>1183</v>
      </c>
      <c r="J128" s="268" t="s">
        <v>1232</v>
      </c>
      <c r="K128" s="314"/>
    </row>
    <row r="129" spans="2:11" s="1" customFormat="1" ht="15" customHeight="1">
      <c r="B129" s="311"/>
      <c r="C129" s="268" t="s">
        <v>1192</v>
      </c>
      <c r="D129" s="268"/>
      <c r="E129" s="268"/>
      <c r="F129" s="289" t="s">
        <v>1187</v>
      </c>
      <c r="G129" s="268"/>
      <c r="H129" s="268" t="s">
        <v>1193</v>
      </c>
      <c r="I129" s="268" t="s">
        <v>1183</v>
      </c>
      <c r="J129" s="268">
        <v>15</v>
      </c>
      <c r="K129" s="314"/>
    </row>
    <row r="130" spans="2:11" s="1" customFormat="1" ht="15" customHeight="1">
      <c r="B130" s="311"/>
      <c r="C130" s="292" t="s">
        <v>1194</v>
      </c>
      <c r="D130" s="292"/>
      <c r="E130" s="292"/>
      <c r="F130" s="293" t="s">
        <v>1187</v>
      </c>
      <c r="G130" s="292"/>
      <c r="H130" s="292" t="s">
        <v>1195</v>
      </c>
      <c r="I130" s="292" t="s">
        <v>1183</v>
      </c>
      <c r="J130" s="292">
        <v>15</v>
      </c>
      <c r="K130" s="314"/>
    </row>
    <row r="131" spans="2:11" s="1" customFormat="1" ht="15" customHeight="1">
      <c r="B131" s="311"/>
      <c r="C131" s="292" t="s">
        <v>1196</v>
      </c>
      <c r="D131" s="292"/>
      <c r="E131" s="292"/>
      <c r="F131" s="293" t="s">
        <v>1187</v>
      </c>
      <c r="G131" s="292"/>
      <c r="H131" s="292" t="s">
        <v>1197</v>
      </c>
      <c r="I131" s="292" t="s">
        <v>1183</v>
      </c>
      <c r="J131" s="292">
        <v>20</v>
      </c>
      <c r="K131" s="314"/>
    </row>
    <row r="132" spans="2:11" s="1" customFormat="1" ht="15" customHeight="1">
      <c r="B132" s="311"/>
      <c r="C132" s="292" t="s">
        <v>1198</v>
      </c>
      <c r="D132" s="292"/>
      <c r="E132" s="292"/>
      <c r="F132" s="293" t="s">
        <v>1187</v>
      </c>
      <c r="G132" s="292"/>
      <c r="H132" s="292" t="s">
        <v>1199</v>
      </c>
      <c r="I132" s="292" t="s">
        <v>1183</v>
      </c>
      <c r="J132" s="292">
        <v>20</v>
      </c>
      <c r="K132" s="314"/>
    </row>
    <row r="133" spans="2:11" s="1" customFormat="1" ht="15" customHeight="1">
      <c r="B133" s="311"/>
      <c r="C133" s="268" t="s">
        <v>1186</v>
      </c>
      <c r="D133" s="268"/>
      <c r="E133" s="268"/>
      <c r="F133" s="289" t="s">
        <v>1187</v>
      </c>
      <c r="G133" s="268"/>
      <c r="H133" s="268" t="s">
        <v>1221</v>
      </c>
      <c r="I133" s="268" t="s">
        <v>1183</v>
      </c>
      <c r="J133" s="268">
        <v>50</v>
      </c>
      <c r="K133" s="314"/>
    </row>
    <row r="134" spans="2:11" s="1" customFormat="1" ht="15" customHeight="1">
      <c r="B134" s="311"/>
      <c r="C134" s="268" t="s">
        <v>1200</v>
      </c>
      <c r="D134" s="268"/>
      <c r="E134" s="268"/>
      <c r="F134" s="289" t="s">
        <v>1187</v>
      </c>
      <c r="G134" s="268"/>
      <c r="H134" s="268" t="s">
        <v>1221</v>
      </c>
      <c r="I134" s="268" t="s">
        <v>1183</v>
      </c>
      <c r="J134" s="268">
        <v>50</v>
      </c>
      <c r="K134" s="314"/>
    </row>
    <row r="135" spans="2:11" s="1" customFormat="1" ht="15" customHeight="1">
      <c r="B135" s="311"/>
      <c r="C135" s="268" t="s">
        <v>1206</v>
      </c>
      <c r="D135" s="268"/>
      <c r="E135" s="268"/>
      <c r="F135" s="289" t="s">
        <v>1187</v>
      </c>
      <c r="G135" s="268"/>
      <c r="H135" s="268" t="s">
        <v>1221</v>
      </c>
      <c r="I135" s="268" t="s">
        <v>1183</v>
      </c>
      <c r="J135" s="268">
        <v>50</v>
      </c>
      <c r="K135" s="314"/>
    </row>
    <row r="136" spans="2:11" s="1" customFormat="1" ht="15" customHeight="1">
      <c r="B136" s="311"/>
      <c r="C136" s="268" t="s">
        <v>1208</v>
      </c>
      <c r="D136" s="268"/>
      <c r="E136" s="268"/>
      <c r="F136" s="289" t="s">
        <v>1187</v>
      </c>
      <c r="G136" s="268"/>
      <c r="H136" s="268" t="s">
        <v>1221</v>
      </c>
      <c r="I136" s="268" t="s">
        <v>1183</v>
      </c>
      <c r="J136" s="268">
        <v>50</v>
      </c>
      <c r="K136" s="314"/>
    </row>
    <row r="137" spans="2:11" s="1" customFormat="1" ht="15" customHeight="1">
      <c r="B137" s="311"/>
      <c r="C137" s="268" t="s">
        <v>1209</v>
      </c>
      <c r="D137" s="268"/>
      <c r="E137" s="268"/>
      <c r="F137" s="289" t="s">
        <v>1187</v>
      </c>
      <c r="G137" s="268"/>
      <c r="H137" s="268" t="s">
        <v>1234</v>
      </c>
      <c r="I137" s="268" t="s">
        <v>1183</v>
      </c>
      <c r="J137" s="268">
        <v>255</v>
      </c>
      <c r="K137" s="314"/>
    </row>
    <row r="138" spans="2:11" s="1" customFormat="1" ht="15" customHeight="1">
      <c r="B138" s="311"/>
      <c r="C138" s="268" t="s">
        <v>1211</v>
      </c>
      <c r="D138" s="268"/>
      <c r="E138" s="268"/>
      <c r="F138" s="289" t="s">
        <v>1181</v>
      </c>
      <c r="G138" s="268"/>
      <c r="H138" s="268" t="s">
        <v>1235</v>
      </c>
      <c r="I138" s="268" t="s">
        <v>1213</v>
      </c>
      <c r="J138" s="268"/>
      <c r="K138" s="314"/>
    </row>
    <row r="139" spans="2:11" s="1" customFormat="1" ht="15" customHeight="1">
      <c r="B139" s="311"/>
      <c r="C139" s="268" t="s">
        <v>1214</v>
      </c>
      <c r="D139" s="268"/>
      <c r="E139" s="268"/>
      <c r="F139" s="289" t="s">
        <v>1181</v>
      </c>
      <c r="G139" s="268"/>
      <c r="H139" s="268" t="s">
        <v>1236</v>
      </c>
      <c r="I139" s="268" t="s">
        <v>1216</v>
      </c>
      <c r="J139" s="268"/>
      <c r="K139" s="314"/>
    </row>
    <row r="140" spans="2:11" s="1" customFormat="1" ht="15" customHeight="1">
      <c r="B140" s="311"/>
      <c r="C140" s="268" t="s">
        <v>1217</v>
      </c>
      <c r="D140" s="268"/>
      <c r="E140" s="268"/>
      <c r="F140" s="289" t="s">
        <v>1181</v>
      </c>
      <c r="G140" s="268"/>
      <c r="H140" s="268" t="s">
        <v>1217</v>
      </c>
      <c r="I140" s="268" t="s">
        <v>1216</v>
      </c>
      <c r="J140" s="268"/>
      <c r="K140" s="314"/>
    </row>
    <row r="141" spans="2:11" s="1" customFormat="1" ht="15" customHeight="1">
      <c r="B141" s="311"/>
      <c r="C141" s="268" t="s">
        <v>37</v>
      </c>
      <c r="D141" s="268"/>
      <c r="E141" s="268"/>
      <c r="F141" s="289" t="s">
        <v>1181</v>
      </c>
      <c r="G141" s="268"/>
      <c r="H141" s="268" t="s">
        <v>1237</v>
      </c>
      <c r="I141" s="268" t="s">
        <v>1216</v>
      </c>
      <c r="J141" s="268"/>
      <c r="K141" s="314"/>
    </row>
    <row r="142" spans="2:11" s="1" customFormat="1" ht="15" customHeight="1">
      <c r="B142" s="311"/>
      <c r="C142" s="268" t="s">
        <v>1238</v>
      </c>
      <c r="D142" s="268"/>
      <c r="E142" s="268"/>
      <c r="F142" s="289" t="s">
        <v>1181</v>
      </c>
      <c r="G142" s="268"/>
      <c r="H142" s="268" t="s">
        <v>1239</v>
      </c>
      <c r="I142" s="268" t="s">
        <v>1216</v>
      </c>
      <c r="J142" s="268"/>
      <c r="K142" s="314"/>
    </row>
    <row r="143" spans="2:11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pans="2:11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pans="2:11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pans="2:11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pans="2:11" s="1" customFormat="1" ht="45" customHeight="1">
      <c r="B147" s="279"/>
      <c r="C147" s="390" t="s">
        <v>1240</v>
      </c>
      <c r="D147" s="390"/>
      <c r="E147" s="390"/>
      <c r="F147" s="390"/>
      <c r="G147" s="390"/>
      <c r="H147" s="390"/>
      <c r="I147" s="390"/>
      <c r="J147" s="390"/>
      <c r="K147" s="280"/>
    </row>
    <row r="148" spans="2:11" s="1" customFormat="1" ht="17.25" customHeight="1">
      <c r="B148" s="279"/>
      <c r="C148" s="281" t="s">
        <v>1175</v>
      </c>
      <c r="D148" s="281"/>
      <c r="E148" s="281"/>
      <c r="F148" s="281" t="s">
        <v>1176</v>
      </c>
      <c r="G148" s="282"/>
      <c r="H148" s="281" t="s">
        <v>53</v>
      </c>
      <c r="I148" s="281" t="s">
        <v>56</v>
      </c>
      <c r="J148" s="281" t="s">
        <v>1177</v>
      </c>
      <c r="K148" s="280"/>
    </row>
    <row r="149" spans="2:11" s="1" customFormat="1" ht="17.25" customHeight="1">
      <c r="B149" s="279"/>
      <c r="C149" s="283" t="s">
        <v>1178</v>
      </c>
      <c r="D149" s="283"/>
      <c r="E149" s="283"/>
      <c r="F149" s="284" t="s">
        <v>1179</v>
      </c>
      <c r="G149" s="285"/>
      <c r="H149" s="283"/>
      <c r="I149" s="283"/>
      <c r="J149" s="283" t="s">
        <v>1180</v>
      </c>
      <c r="K149" s="280"/>
    </row>
    <row r="150" spans="2:11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pans="2:11" s="1" customFormat="1" ht="15" customHeight="1">
      <c r="B151" s="291"/>
      <c r="C151" s="318" t="s">
        <v>1184</v>
      </c>
      <c r="D151" s="268"/>
      <c r="E151" s="268"/>
      <c r="F151" s="319" t="s">
        <v>1181</v>
      </c>
      <c r="G151" s="268"/>
      <c r="H151" s="318" t="s">
        <v>1221</v>
      </c>
      <c r="I151" s="318" t="s">
        <v>1183</v>
      </c>
      <c r="J151" s="318">
        <v>120</v>
      </c>
      <c r="K151" s="314"/>
    </row>
    <row r="152" spans="2:11" s="1" customFormat="1" ht="15" customHeight="1">
      <c r="B152" s="291"/>
      <c r="C152" s="318" t="s">
        <v>1230</v>
      </c>
      <c r="D152" s="268"/>
      <c r="E152" s="268"/>
      <c r="F152" s="319" t="s">
        <v>1181</v>
      </c>
      <c r="G152" s="268"/>
      <c r="H152" s="318" t="s">
        <v>1241</v>
      </c>
      <c r="I152" s="318" t="s">
        <v>1183</v>
      </c>
      <c r="J152" s="318" t="s">
        <v>1232</v>
      </c>
      <c r="K152" s="314"/>
    </row>
    <row r="153" spans="2:11" s="1" customFormat="1" ht="15" customHeight="1">
      <c r="B153" s="291"/>
      <c r="C153" s="318" t="s">
        <v>1129</v>
      </c>
      <c r="D153" s="268"/>
      <c r="E153" s="268"/>
      <c r="F153" s="319" t="s">
        <v>1181</v>
      </c>
      <c r="G153" s="268"/>
      <c r="H153" s="318" t="s">
        <v>1242</v>
      </c>
      <c r="I153" s="318" t="s">
        <v>1183</v>
      </c>
      <c r="J153" s="318" t="s">
        <v>1232</v>
      </c>
      <c r="K153" s="314"/>
    </row>
    <row r="154" spans="2:11" s="1" customFormat="1" ht="15" customHeight="1">
      <c r="B154" s="291"/>
      <c r="C154" s="318" t="s">
        <v>1186</v>
      </c>
      <c r="D154" s="268"/>
      <c r="E154" s="268"/>
      <c r="F154" s="319" t="s">
        <v>1187</v>
      </c>
      <c r="G154" s="268"/>
      <c r="H154" s="318" t="s">
        <v>1221</v>
      </c>
      <c r="I154" s="318" t="s">
        <v>1183</v>
      </c>
      <c r="J154" s="318">
        <v>50</v>
      </c>
      <c r="K154" s="314"/>
    </row>
    <row r="155" spans="2:11" s="1" customFormat="1" ht="15" customHeight="1">
      <c r="B155" s="291"/>
      <c r="C155" s="318" t="s">
        <v>1189</v>
      </c>
      <c r="D155" s="268"/>
      <c r="E155" s="268"/>
      <c r="F155" s="319" t="s">
        <v>1181</v>
      </c>
      <c r="G155" s="268"/>
      <c r="H155" s="318" t="s">
        <v>1221</v>
      </c>
      <c r="I155" s="318" t="s">
        <v>1191</v>
      </c>
      <c r="J155" s="318"/>
      <c r="K155" s="314"/>
    </row>
    <row r="156" spans="2:11" s="1" customFormat="1" ht="15" customHeight="1">
      <c r="B156" s="291"/>
      <c r="C156" s="318" t="s">
        <v>1200</v>
      </c>
      <c r="D156" s="268"/>
      <c r="E156" s="268"/>
      <c r="F156" s="319" t="s">
        <v>1187</v>
      </c>
      <c r="G156" s="268"/>
      <c r="H156" s="318" t="s">
        <v>1221</v>
      </c>
      <c r="I156" s="318" t="s">
        <v>1183</v>
      </c>
      <c r="J156" s="318">
        <v>50</v>
      </c>
      <c r="K156" s="314"/>
    </row>
    <row r="157" spans="2:11" s="1" customFormat="1" ht="15" customHeight="1">
      <c r="B157" s="291"/>
      <c r="C157" s="318" t="s">
        <v>1208</v>
      </c>
      <c r="D157" s="268"/>
      <c r="E157" s="268"/>
      <c r="F157" s="319" t="s">
        <v>1187</v>
      </c>
      <c r="G157" s="268"/>
      <c r="H157" s="318" t="s">
        <v>1221</v>
      </c>
      <c r="I157" s="318" t="s">
        <v>1183</v>
      </c>
      <c r="J157" s="318">
        <v>50</v>
      </c>
      <c r="K157" s="314"/>
    </row>
    <row r="158" spans="2:11" s="1" customFormat="1" ht="15" customHeight="1">
      <c r="B158" s="291"/>
      <c r="C158" s="318" t="s">
        <v>1206</v>
      </c>
      <c r="D158" s="268"/>
      <c r="E158" s="268"/>
      <c r="F158" s="319" t="s">
        <v>1187</v>
      </c>
      <c r="G158" s="268"/>
      <c r="H158" s="318" t="s">
        <v>1221</v>
      </c>
      <c r="I158" s="318" t="s">
        <v>1183</v>
      </c>
      <c r="J158" s="318">
        <v>50</v>
      </c>
      <c r="K158" s="314"/>
    </row>
    <row r="159" spans="2:11" s="1" customFormat="1" ht="15" customHeight="1">
      <c r="B159" s="291"/>
      <c r="C159" s="318" t="s">
        <v>94</v>
      </c>
      <c r="D159" s="268"/>
      <c r="E159" s="268"/>
      <c r="F159" s="319" t="s">
        <v>1181</v>
      </c>
      <c r="G159" s="268"/>
      <c r="H159" s="318" t="s">
        <v>1243</v>
      </c>
      <c r="I159" s="318" t="s">
        <v>1183</v>
      </c>
      <c r="J159" s="318" t="s">
        <v>1244</v>
      </c>
      <c r="K159" s="314"/>
    </row>
    <row r="160" spans="2:11" s="1" customFormat="1" ht="15" customHeight="1">
      <c r="B160" s="291"/>
      <c r="C160" s="318" t="s">
        <v>1245</v>
      </c>
      <c r="D160" s="268"/>
      <c r="E160" s="268"/>
      <c r="F160" s="319" t="s">
        <v>1181</v>
      </c>
      <c r="G160" s="268"/>
      <c r="H160" s="318" t="s">
        <v>1246</v>
      </c>
      <c r="I160" s="318" t="s">
        <v>1216</v>
      </c>
      <c r="J160" s="318"/>
      <c r="K160" s="314"/>
    </row>
    <row r="161" spans="2:1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pans="2:11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pans="2:11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pans="2:11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pans="2:11" s="1" customFormat="1" ht="45" customHeight="1">
      <c r="B165" s="260"/>
      <c r="C165" s="388" t="s">
        <v>1247</v>
      </c>
      <c r="D165" s="388"/>
      <c r="E165" s="388"/>
      <c r="F165" s="388"/>
      <c r="G165" s="388"/>
      <c r="H165" s="388"/>
      <c r="I165" s="388"/>
      <c r="J165" s="388"/>
      <c r="K165" s="261"/>
    </row>
    <row r="166" spans="2:11" s="1" customFormat="1" ht="17.25" customHeight="1">
      <c r="B166" s="260"/>
      <c r="C166" s="281" t="s">
        <v>1175</v>
      </c>
      <c r="D166" s="281"/>
      <c r="E166" s="281"/>
      <c r="F166" s="281" t="s">
        <v>1176</v>
      </c>
      <c r="G166" s="323"/>
      <c r="H166" s="324" t="s">
        <v>53</v>
      </c>
      <c r="I166" s="324" t="s">
        <v>56</v>
      </c>
      <c r="J166" s="281" t="s">
        <v>1177</v>
      </c>
      <c r="K166" s="261"/>
    </row>
    <row r="167" spans="2:11" s="1" customFormat="1" ht="17.25" customHeight="1">
      <c r="B167" s="262"/>
      <c r="C167" s="283" t="s">
        <v>1178</v>
      </c>
      <c r="D167" s="283"/>
      <c r="E167" s="283"/>
      <c r="F167" s="284" t="s">
        <v>1179</v>
      </c>
      <c r="G167" s="325"/>
      <c r="H167" s="326"/>
      <c r="I167" s="326"/>
      <c r="J167" s="283" t="s">
        <v>1180</v>
      </c>
      <c r="K167" s="263"/>
    </row>
    <row r="168" spans="2:11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pans="2:11" s="1" customFormat="1" ht="15" customHeight="1">
      <c r="B169" s="291"/>
      <c r="C169" s="268" t="s">
        <v>1184</v>
      </c>
      <c r="D169" s="268"/>
      <c r="E169" s="268"/>
      <c r="F169" s="289" t="s">
        <v>1181</v>
      </c>
      <c r="G169" s="268"/>
      <c r="H169" s="268" t="s">
        <v>1221</v>
      </c>
      <c r="I169" s="268" t="s">
        <v>1183</v>
      </c>
      <c r="J169" s="268">
        <v>120</v>
      </c>
      <c r="K169" s="314"/>
    </row>
    <row r="170" spans="2:11" s="1" customFormat="1" ht="15" customHeight="1">
      <c r="B170" s="291"/>
      <c r="C170" s="268" t="s">
        <v>1230</v>
      </c>
      <c r="D170" s="268"/>
      <c r="E170" s="268"/>
      <c r="F170" s="289" t="s">
        <v>1181</v>
      </c>
      <c r="G170" s="268"/>
      <c r="H170" s="268" t="s">
        <v>1231</v>
      </c>
      <c r="I170" s="268" t="s">
        <v>1183</v>
      </c>
      <c r="J170" s="268" t="s">
        <v>1232</v>
      </c>
      <c r="K170" s="314"/>
    </row>
    <row r="171" spans="2:11" s="1" customFormat="1" ht="15" customHeight="1">
      <c r="B171" s="291"/>
      <c r="C171" s="268" t="s">
        <v>1129</v>
      </c>
      <c r="D171" s="268"/>
      <c r="E171" s="268"/>
      <c r="F171" s="289" t="s">
        <v>1181</v>
      </c>
      <c r="G171" s="268"/>
      <c r="H171" s="268" t="s">
        <v>1248</v>
      </c>
      <c r="I171" s="268" t="s">
        <v>1183</v>
      </c>
      <c r="J171" s="268" t="s">
        <v>1232</v>
      </c>
      <c r="K171" s="314"/>
    </row>
    <row r="172" spans="2:11" s="1" customFormat="1" ht="15" customHeight="1">
      <c r="B172" s="291"/>
      <c r="C172" s="268" t="s">
        <v>1186</v>
      </c>
      <c r="D172" s="268"/>
      <c r="E172" s="268"/>
      <c r="F172" s="289" t="s">
        <v>1187</v>
      </c>
      <c r="G172" s="268"/>
      <c r="H172" s="268" t="s">
        <v>1248</v>
      </c>
      <c r="I172" s="268" t="s">
        <v>1183</v>
      </c>
      <c r="J172" s="268">
        <v>50</v>
      </c>
      <c r="K172" s="314"/>
    </row>
    <row r="173" spans="2:11" s="1" customFormat="1" ht="15" customHeight="1">
      <c r="B173" s="291"/>
      <c r="C173" s="268" t="s">
        <v>1189</v>
      </c>
      <c r="D173" s="268"/>
      <c r="E173" s="268"/>
      <c r="F173" s="289" t="s">
        <v>1181</v>
      </c>
      <c r="G173" s="268"/>
      <c r="H173" s="268" t="s">
        <v>1248</v>
      </c>
      <c r="I173" s="268" t="s">
        <v>1191</v>
      </c>
      <c r="J173" s="268"/>
      <c r="K173" s="314"/>
    </row>
    <row r="174" spans="2:11" s="1" customFormat="1" ht="15" customHeight="1">
      <c r="B174" s="291"/>
      <c r="C174" s="268" t="s">
        <v>1200</v>
      </c>
      <c r="D174" s="268"/>
      <c r="E174" s="268"/>
      <c r="F174" s="289" t="s">
        <v>1187</v>
      </c>
      <c r="G174" s="268"/>
      <c r="H174" s="268" t="s">
        <v>1248</v>
      </c>
      <c r="I174" s="268" t="s">
        <v>1183</v>
      </c>
      <c r="J174" s="268">
        <v>50</v>
      </c>
      <c r="K174" s="314"/>
    </row>
    <row r="175" spans="2:11" s="1" customFormat="1" ht="15" customHeight="1">
      <c r="B175" s="291"/>
      <c r="C175" s="268" t="s">
        <v>1208</v>
      </c>
      <c r="D175" s="268"/>
      <c r="E175" s="268"/>
      <c r="F175" s="289" t="s">
        <v>1187</v>
      </c>
      <c r="G175" s="268"/>
      <c r="H175" s="268" t="s">
        <v>1248</v>
      </c>
      <c r="I175" s="268" t="s">
        <v>1183</v>
      </c>
      <c r="J175" s="268">
        <v>50</v>
      </c>
      <c r="K175" s="314"/>
    </row>
    <row r="176" spans="2:11" s="1" customFormat="1" ht="15" customHeight="1">
      <c r="B176" s="291"/>
      <c r="C176" s="268" t="s">
        <v>1206</v>
      </c>
      <c r="D176" s="268"/>
      <c r="E176" s="268"/>
      <c r="F176" s="289" t="s">
        <v>1187</v>
      </c>
      <c r="G176" s="268"/>
      <c r="H176" s="268" t="s">
        <v>1248</v>
      </c>
      <c r="I176" s="268" t="s">
        <v>1183</v>
      </c>
      <c r="J176" s="268">
        <v>50</v>
      </c>
      <c r="K176" s="314"/>
    </row>
    <row r="177" spans="2:11" s="1" customFormat="1" ht="15" customHeight="1">
      <c r="B177" s="291"/>
      <c r="C177" s="268" t="s">
        <v>118</v>
      </c>
      <c r="D177" s="268"/>
      <c r="E177" s="268"/>
      <c r="F177" s="289" t="s">
        <v>1181</v>
      </c>
      <c r="G177" s="268"/>
      <c r="H177" s="268" t="s">
        <v>1249</v>
      </c>
      <c r="I177" s="268" t="s">
        <v>1250</v>
      </c>
      <c r="J177" s="268"/>
      <c r="K177" s="314"/>
    </row>
    <row r="178" spans="2:11" s="1" customFormat="1" ht="15" customHeight="1">
      <c r="B178" s="291"/>
      <c r="C178" s="268" t="s">
        <v>56</v>
      </c>
      <c r="D178" s="268"/>
      <c r="E178" s="268"/>
      <c r="F178" s="289" t="s">
        <v>1181</v>
      </c>
      <c r="G178" s="268"/>
      <c r="H178" s="268" t="s">
        <v>1251</v>
      </c>
      <c r="I178" s="268" t="s">
        <v>1252</v>
      </c>
      <c r="J178" s="268">
        <v>1</v>
      </c>
      <c r="K178" s="314"/>
    </row>
    <row r="179" spans="2:11" s="1" customFormat="1" ht="15" customHeight="1">
      <c r="B179" s="291"/>
      <c r="C179" s="268" t="s">
        <v>52</v>
      </c>
      <c r="D179" s="268"/>
      <c r="E179" s="268"/>
      <c r="F179" s="289" t="s">
        <v>1181</v>
      </c>
      <c r="G179" s="268"/>
      <c r="H179" s="268" t="s">
        <v>1253</v>
      </c>
      <c r="I179" s="268" t="s">
        <v>1183</v>
      </c>
      <c r="J179" s="268">
        <v>20</v>
      </c>
      <c r="K179" s="314"/>
    </row>
    <row r="180" spans="2:11" s="1" customFormat="1" ht="15" customHeight="1">
      <c r="B180" s="291"/>
      <c r="C180" s="268" t="s">
        <v>53</v>
      </c>
      <c r="D180" s="268"/>
      <c r="E180" s="268"/>
      <c r="F180" s="289" t="s">
        <v>1181</v>
      </c>
      <c r="G180" s="268"/>
      <c r="H180" s="268" t="s">
        <v>1254</v>
      </c>
      <c r="I180" s="268" t="s">
        <v>1183</v>
      </c>
      <c r="J180" s="268">
        <v>255</v>
      </c>
      <c r="K180" s="314"/>
    </row>
    <row r="181" spans="2:11" s="1" customFormat="1" ht="15" customHeight="1">
      <c r="B181" s="291"/>
      <c r="C181" s="268" t="s">
        <v>119</v>
      </c>
      <c r="D181" s="268"/>
      <c r="E181" s="268"/>
      <c r="F181" s="289" t="s">
        <v>1181</v>
      </c>
      <c r="G181" s="268"/>
      <c r="H181" s="268" t="s">
        <v>1145</v>
      </c>
      <c r="I181" s="268" t="s">
        <v>1183</v>
      </c>
      <c r="J181" s="268">
        <v>10</v>
      </c>
      <c r="K181" s="314"/>
    </row>
    <row r="182" spans="2:11" s="1" customFormat="1" ht="15" customHeight="1">
      <c r="B182" s="291"/>
      <c r="C182" s="268" t="s">
        <v>120</v>
      </c>
      <c r="D182" s="268"/>
      <c r="E182" s="268"/>
      <c r="F182" s="289" t="s">
        <v>1181</v>
      </c>
      <c r="G182" s="268"/>
      <c r="H182" s="268" t="s">
        <v>1255</v>
      </c>
      <c r="I182" s="268" t="s">
        <v>1216</v>
      </c>
      <c r="J182" s="268"/>
      <c r="K182" s="314"/>
    </row>
    <row r="183" spans="2:11" s="1" customFormat="1" ht="15" customHeight="1">
      <c r="B183" s="291"/>
      <c r="C183" s="268" t="s">
        <v>1256</v>
      </c>
      <c r="D183" s="268"/>
      <c r="E183" s="268"/>
      <c r="F183" s="289" t="s">
        <v>1181</v>
      </c>
      <c r="G183" s="268"/>
      <c r="H183" s="268" t="s">
        <v>1257</v>
      </c>
      <c r="I183" s="268" t="s">
        <v>1216</v>
      </c>
      <c r="J183" s="268"/>
      <c r="K183" s="314"/>
    </row>
    <row r="184" spans="2:11" s="1" customFormat="1" ht="15" customHeight="1">
      <c r="B184" s="291"/>
      <c r="C184" s="268" t="s">
        <v>1245</v>
      </c>
      <c r="D184" s="268"/>
      <c r="E184" s="268"/>
      <c r="F184" s="289" t="s">
        <v>1181</v>
      </c>
      <c r="G184" s="268"/>
      <c r="H184" s="268" t="s">
        <v>1258</v>
      </c>
      <c r="I184" s="268" t="s">
        <v>1216</v>
      </c>
      <c r="J184" s="268"/>
      <c r="K184" s="314"/>
    </row>
    <row r="185" spans="2:11" s="1" customFormat="1" ht="15" customHeight="1">
      <c r="B185" s="291"/>
      <c r="C185" s="268" t="s">
        <v>122</v>
      </c>
      <c r="D185" s="268"/>
      <c r="E185" s="268"/>
      <c r="F185" s="289" t="s">
        <v>1187</v>
      </c>
      <c r="G185" s="268"/>
      <c r="H185" s="268" t="s">
        <v>1259</v>
      </c>
      <c r="I185" s="268" t="s">
        <v>1183</v>
      </c>
      <c r="J185" s="268">
        <v>50</v>
      </c>
      <c r="K185" s="314"/>
    </row>
    <row r="186" spans="2:11" s="1" customFormat="1" ht="15" customHeight="1">
      <c r="B186" s="291"/>
      <c r="C186" s="268" t="s">
        <v>1260</v>
      </c>
      <c r="D186" s="268"/>
      <c r="E186" s="268"/>
      <c r="F186" s="289" t="s">
        <v>1187</v>
      </c>
      <c r="G186" s="268"/>
      <c r="H186" s="268" t="s">
        <v>1261</v>
      </c>
      <c r="I186" s="268" t="s">
        <v>1262</v>
      </c>
      <c r="J186" s="268"/>
      <c r="K186" s="314"/>
    </row>
    <row r="187" spans="2:11" s="1" customFormat="1" ht="15" customHeight="1">
      <c r="B187" s="291"/>
      <c r="C187" s="268" t="s">
        <v>1263</v>
      </c>
      <c r="D187" s="268"/>
      <c r="E187" s="268"/>
      <c r="F187" s="289" t="s">
        <v>1187</v>
      </c>
      <c r="G187" s="268"/>
      <c r="H187" s="268" t="s">
        <v>1264</v>
      </c>
      <c r="I187" s="268" t="s">
        <v>1262</v>
      </c>
      <c r="J187" s="268"/>
      <c r="K187" s="314"/>
    </row>
    <row r="188" spans="2:11" s="1" customFormat="1" ht="15" customHeight="1">
      <c r="B188" s="291"/>
      <c r="C188" s="268" t="s">
        <v>1265</v>
      </c>
      <c r="D188" s="268"/>
      <c r="E188" s="268"/>
      <c r="F188" s="289" t="s">
        <v>1187</v>
      </c>
      <c r="G188" s="268"/>
      <c r="H188" s="268" t="s">
        <v>1266</v>
      </c>
      <c r="I188" s="268" t="s">
        <v>1262</v>
      </c>
      <c r="J188" s="268"/>
      <c r="K188" s="314"/>
    </row>
    <row r="189" spans="2:11" s="1" customFormat="1" ht="15" customHeight="1">
      <c r="B189" s="291"/>
      <c r="C189" s="327" t="s">
        <v>1267</v>
      </c>
      <c r="D189" s="268"/>
      <c r="E189" s="268"/>
      <c r="F189" s="289" t="s">
        <v>1187</v>
      </c>
      <c r="G189" s="268"/>
      <c r="H189" s="268" t="s">
        <v>1268</v>
      </c>
      <c r="I189" s="268" t="s">
        <v>1269</v>
      </c>
      <c r="J189" s="328" t="s">
        <v>1270</v>
      </c>
      <c r="K189" s="314"/>
    </row>
    <row r="190" spans="2:11" s="1" customFormat="1" ht="15" customHeight="1">
      <c r="B190" s="291"/>
      <c r="C190" s="327" t="s">
        <v>41</v>
      </c>
      <c r="D190" s="268"/>
      <c r="E190" s="268"/>
      <c r="F190" s="289" t="s">
        <v>1181</v>
      </c>
      <c r="G190" s="268"/>
      <c r="H190" s="265" t="s">
        <v>1271</v>
      </c>
      <c r="I190" s="268" t="s">
        <v>1272</v>
      </c>
      <c r="J190" s="268"/>
      <c r="K190" s="314"/>
    </row>
    <row r="191" spans="2:11" s="1" customFormat="1" ht="15" customHeight="1">
      <c r="B191" s="291"/>
      <c r="C191" s="327" t="s">
        <v>1273</v>
      </c>
      <c r="D191" s="268"/>
      <c r="E191" s="268"/>
      <c r="F191" s="289" t="s">
        <v>1181</v>
      </c>
      <c r="G191" s="268"/>
      <c r="H191" s="268" t="s">
        <v>1274</v>
      </c>
      <c r="I191" s="268" t="s">
        <v>1216</v>
      </c>
      <c r="J191" s="268"/>
      <c r="K191" s="314"/>
    </row>
    <row r="192" spans="2:11" s="1" customFormat="1" ht="15" customHeight="1">
      <c r="B192" s="291"/>
      <c r="C192" s="327" t="s">
        <v>1275</v>
      </c>
      <c r="D192" s="268"/>
      <c r="E192" s="268"/>
      <c r="F192" s="289" t="s">
        <v>1181</v>
      </c>
      <c r="G192" s="268"/>
      <c r="H192" s="268" t="s">
        <v>1276</v>
      </c>
      <c r="I192" s="268" t="s">
        <v>1216</v>
      </c>
      <c r="J192" s="268"/>
      <c r="K192" s="314"/>
    </row>
    <row r="193" spans="2:11" s="1" customFormat="1" ht="15" customHeight="1">
      <c r="B193" s="291"/>
      <c r="C193" s="327" t="s">
        <v>1277</v>
      </c>
      <c r="D193" s="268"/>
      <c r="E193" s="268"/>
      <c r="F193" s="289" t="s">
        <v>1187</v>
      </c>
      <c r="G193" s="268"/>
      <c r="H193" s="268" t="s">
        <v>1278</v>
      </c>
      <c r="I193" s="268" t="s">
        <v>1216</v>
      </c>
      <c r="J193" s="268"/>
      <c r="K193" s="314"/>
    </row>
    <row r="194" spans="2:11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pans="2:11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pans="2:11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pans="2:11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pans="2:11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pans="2:11" s="1" customFormat="1" ht="21">
      <c r="B199" s="260"/>
      <c r="C199" s="388" t="s">
        <v>1279</v>
      </c>
      <c r="D199" s="388"/>
      <c r="E199" s="388"/>
      <c r="F199" s="388"/>
      <c r="G199" s="388"/>
      <c r="H199" s="388"/>
      <c r="I199" s="388"/>
      <c r="J199" s="388"/>
      <c r="K199" s="261"/>
    </row>
    <row r="200" spans="2:11" s="1" customFormat="1" ht="25.5" customHeight="1">
      <c r="B200" s="260"/>
      <c r="C200" s="330" t="s">
        <v>1280</v>
      </c>
      <c r="D200" s="330"/>
      <c r="E200" s="330"/>
      <c r="F200" s="330" t="s">
        <v>1281</v>
      </c>
      <c r="G200" s="331"/>
      <c r="H200" s="394" t="s">
        <v>1282</v>
      </c>
      <c r="I200" s="394"/>
      <c r="J200" s="394"/>
      <c r="K200" s="261"/>
    </row>
    <row r="201" spans="2:1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pans="2:11" s="1" customFormat="1" ht="15" customHeight="1">
      <c r="B202" s="291"/>
      <c r="C202" s="268" t="s">
        <v>1272</v>
      </c>
      <c r="D202" s="268"/>
      <c r="E202" s="268"/>
      <c r="F202" s="289" t="s">
        <v>42</v>
      </c>
      <c r="G202" s="268"/>
      <c r="H202" s="393" t="s">
        <v>1283</v>
      </c>
      <c r="I202" s="393"/>
      <c r="J202" s="393"/>
      <c r="K202" s="314"/>
    </row>
    <row r="203" spans="2:11" s="1" customFormat="1" ht="15" customHeight="1">
      <c r="B203" s="291"/>
      <c r="C203" s="268"/>
      <c r="D203" s="268"/>
      <c r="E203" s="268"/>
      <c r="F203" s="289" t="s">
        <v>43</v>
      </c>
      <c r="G203" s="268"/>
      <c r="H203" s="393" t="s">
        <v>1284</v>
      </c>
      <c r="I203" s="393"/>
      <c r="J203" s="393"/>
      <c r="K203" s="314"/>
    </row>
    <row r="204" spans="2:11" s="1" customFormat="1" ht="15" customHeight="1">
      <c r="B204" s="291"/>
      <c r="C204" s="268"/>
      <c r="D204" s="268"/>
      <c r="E204" s="268"/>
      <c r="F204" s="289" t="s">
        <v>46</v>
      </c>
      <c r="G204" s="268"/>
      <c r="H204" s="393" t="s">
        <v>1285</v>
      </c>
      <c r="I204" s="393"/>
      <c r="J204" s="393"/>
      <c r="K204" s="314"/>
    </row>
    <row r="205" spans="2:11" s="1" customFormat="1" ht="15" customHeight="1">
      <c r="B205" s="291"/>
      <c r="C205" s="268"/>
      <c r="D205" s="268"/>
      <c r="E205" s="268"/>
      <c r="F205" s="289" t="s">
        <v>44</v>
      </c>
      <c r="G205" s="268"/>
      <c r="H205" s="393" t="s">
        <v>1286</v>
      </c>
      <c r="I205" s="393"/>
      <c r="J205" s="393"/>
      <c r="K205" s="314"/>
    </row>
    <row r="206" spans="2:11" s="1" customFormat="1" ht="15" customHeight="1">
      <c r="B206" s="291"/>
      <c r="C206" s="268"/>
      <c r="D206" s="268"/>
      <c r="E206" s="268"/>
      <c r="F206" s="289" t="s">
        <v>45</v>
      </c>
      <c r="G206" s="268"/>
      <c r="H206" s="393" t="s">
        <v>1287</v>
      </c>
      <c r="I206" s="393"/>
      <c r="J206" s="393"/>
      <c r="K206" s="314"/>
    </row>
    <row r="207" spans="2:11" s="1" customFormat="1" ht="15" customHeight="1">
      <c r="B207" s="291"/>
      <c r="C207" s="268"/>
      <c r="D207" s="268"/>
      <c r="E207" s="268"/>
      <c r="F207" s="289"/>
      <c r="G207" s="268"/>
      <c r="H207" s="268"/>
      <c r="I207" s="268"/>
      <c r="J207" s="268"/>
      <c r="K207" s="314"/>
    </row>
    <row r="208" spans="2:11" s="1" customFormat="1" ht="15" customHeight="1">
      <c r="B208" s="291"/>
      <c r="C208" s="268" t="s">
        <v>1228</v>
      </c>
      <c r="D208" s="268"/>
      <c r="E208" s="268"/>
      <c r="F208" s="289" t="s">
        <v>78</v>
      </c>
      <c r="G208" s="268"/>
      <c r="H208" s="393" t="s">
        <v>1288</v>
      </c>
      <c r="I208" s="393"/>
      <c r="J208" s="393"/>
      <c r="K208" s="314"/>
    </row>
    <row r="209" spans="2:11" s="1" customFormat="1" ht="15" customHeight="1">
      <c r="B209" s="291"/>
      <c r="C209" s="268"/>
      <c r="D209" s="268"/>
      <c r="E209" s="268"/>
      <c r="F209" s="289" t="s">
        <v>1125</v>
      </c>
      <c r="G209" s="268"/>
      <c r="H209" s="393" t="s">
        <v>1126</v>
      </c>
      <c r="I209" s="393"/>
      <c r="J209" s="393"/>
      <c r="K209" s="314"/>
    </row>
    <row r="210" spans="2:11" s="1" customFormat="1" ht="15" customHeight="1">
      <c r="B210" s="291"/>
      <c r="C210" s="268"/>
      <c r="D210" s="268"/>
      <c r="E210" s="268"/>
      <c r="F210" s="289" t="s">
        <v>1123</v>
      </c>
      <c r="G210" s="268"/>
      <c r="H210" s="393" t="s">
        <v>1289</v>
      </c>
      <c r="I210" s="393"/>
      <c r="J210" s="393"/>
      <c r="K210" s="314"/>
    </row>
    <row r="211" spans="2:11" s="1" customFormat="1" ht="15" customHeight="1">
      <c r="B211" s="332"/>
      <c r="C211" s="268"/>
      <c r="D211" s="268"/>
      <c r="E211" s="268"/>
      <c r="F211" s="289" t="s">
        <v>1127</v>
      </c>
      <c r="G211" s="327"/>
      <c r="H211" s="392" t="s">
        <v>1128</v>
      </c>
      <c r="I211" s="392"/>
      <c r="J211" s="392"/>
      <c r="K211" s="333"/>
    </row>
    <row r="212" spans="2:11" s="1" customFormat="1" ht="15" customHeight="1">
      <c r="B212" s="332"/>
      <c r="C212" s="268"/>
      <c r="D212" s="268"/>
      <c r="E212" s="268"/>
      <c r="F212" s="289" t="s">
        <v>991</v>
      </c>
      <c r="G212" s="327"/>
      <c r="H212" s="392" t="s">
        <v>88</v>
      </c>
      <c r="I212" s="392"/>
      <c r="J212" s="392"/>
      <c r="K212" s="333"/>
    </row>
    <row r="213" spans="2:11" s="1" customFormat="1" ht="15" customHeight="1">
      <c r="B213" s="332"/>
      <c r="C213" s="268"/>
      <c r="D213" s="268"/>
      <c r="E213" s="268"/>
      <c r="F213" s="289"/>
      <c r="G213" s="327"/>
      <c r="H213" s="318"/>
      <c r="I213" s="318"/>
      <c r="J213" s="318"/>
      <c r="K213" s="333"/>
    </row>
    <row r="214" spans="2:11" s="1" customFormat="1" ht="15" customHeight="1">
      <c r="B214" s="332"/>
      <c r="C214" s="268" t="s">
        <v>1252</v>
      </c>
      <c r="D214" s="268"/>
      <c r="E214" s="268"/>
      <c r="F214" s="289">
        <v>1</v>
      </c>
      <c r="G214" s="327"/>
      <c r="H214" s="392" t="s">
        <v>1290</v>
      </c>
      <c r="I214" s="392"/>
      <c r="J214" s="392"/>
      <c r="K214" s="333"/>
    </row>
    <row r="215" spans="2:11" s="1" customFormat="1" ht="15" customHeight="1">
      <c r="B215" s="332"/>
      <c r="C215" s="268"/>
      <c r="D215" s="268"/>
      <c r="E215" s="268"/>
      <c r="F215" s="289">
        <v>2</v>
      </c>
      <c r="G215" s="327"/>
      <c r="H215" s="392" t="s">
        <v>1291</v>
      </c>
      <c r="I215" s="392"/>
      <c r="J215" s="392"/>
      <c r="K215" s="333"/>
    </row>
    <row r="216" spans="2:11" s="1" customFormat="1" ht="15" customHeight="1">
      <c r="B216" s="332"/>
      <c r="C216" s="268"/>
      <c r="D216" s="268"/>
      <c r="E216" s="268"/>
      <c r="F216" s="289">
        <v>3</v>
      </c>
      <c r="G216" s="327"/>
      <c r="H216" s="392" t="s">
        <v>1292</v>
      </c>
      <c r="I216" s="392"/>
      <c r="J216" s="392"/>
      <c r="K216" s="333"/>
    </row>
    <row r="217" spans="2:11" s="1" customFormat="1" ht="15" customHeight="1">
      <c r="B217" s="332"/>
      <c r="C217" s="268"/>
      <c r="D217" s="268"/>
      <c r="E217" s="268"/>
      <c r="F217" s="289">
        <v>4</v>
      </c>
      <c r="G217" s="327"/>
      <c r="H217" s="392" t="s">
        <v>1293</v>
      </c>
      <c r="I217" s="392"/>
      <c r="J217" s="392"/>
      <c r="K217" s="333"/>
    </row>
    <row r="218" spans="2:11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Architektonicko stav...</vt:lpstr>
      <vt:lpstr>02 - Elektroinstalace</vt:lpstr>
      <vt:lpstr>03 - Zdravotechnika</vt:lpstr>
      <vt:lpstr>04 - Ostatní náklady</vt:lpstr>
      <vt:lpstr>Pokyny pro vyplnění</vt:lpstr>
      <vt:lpstr>'01 - Architektonicko stav...'!Názvy_tisku</vt:lpstr>
      <vt:lpstr>'02 - Elektroinstalace'!Názvy_tisku</vt:lpstr>
      <vt:lpstr>'03 - Zdravotechnika'!Názvy_tisku</vt:lpstr>
      <vt:lpstr>'04 - Ostatní náklady'!Názvy_tisku</vt:lpstr>
      <vt:lpstr>'Rekapitulace stavby'!Názvy_tisku</vt:lpstr>
      <vt:lpstr>'01 - Architektonicko stav...'!Oblast_tisku</vt:lpstr>
      <vt:lpstr>'02 - Elektroinstalace'!Oblast_tisku</vt:lpstr>
      <vt:lpstr>'03 - Zdravotechnika'!Oblast_tisku</vt:lpstr>
      <vt:lpstr>'04 - Ostatní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Hana Novotná</cp:lastModifiedBy>
  <cp:lastPrinted>2022-11-24T16:45:20Z</cp:lastPrinted>
  <dcterms:created xsi:type="dcterms:W3CDTF">2022-11-21T14:30:55Z</dcterms:created>
  <dcterms:modified xsi:type="dcterms:W3CDTF">2023-01-16T13:49:53Z</dcterms:modified>
</cp:coreProperties>
</file>